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 tabRatio="587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4" i="1" l="1"/>
  <c r="Y8" i="1" s="1"/>
  <c r="E4" i="1"/>
  <c r="Z6" i="1" s="1"/>
  <c r="F4" i="1"/>
  <c r="AA7" i="1" s="1"/>
  <c r="G4" i="1"/>
  <c r="AB8" i="1" s="1"/>
  <c r="H4" i="1"/>
  <c r="AC8" i="1" s="1"/>
  <c r="I4" i="1"/>
  <c r="AD6" i="1" s="1"/>
  <c r="J4" i="1"/>
  <c r="AE7" i="1" s="1"/>
  <c r="K4" i="1"/>
  <c r="AF8" i="1" s="1"/>
  <c r="L4" i="1"/>
  <c r="AG8" i="1" s="1"/>
  <c r="C4" i="1"/>
  <c r="X6" i="1" s="1"/>
  <c r="B5" i="1"/>
  <c r="B6" i="1"/>
  <c r="B7" i="1"/>
  <c r="B8" i="1"/>
  <c r="B3" i="1"/>
  <c r="X5" i="1" l="1"/>
  <c r="AC5" i="1"/>
  <c r="Y7" i="1"/>
  <c r="AB5" i="1"/>
  <c r="X8" i="1"/>
  <c r="X7" i="1"/>
  <c r="Y5" i="1"/>
  <c r="AG7" i="1"/>
  <c r="AG5" i="1"/>
  <c r="AC7" i="1"/>
  <c r="AD5" i="1"/>
  <c r="AE8" i="1"/>
  <c r="AA8" i="1"/>
  <c r="AD7" i="1"/>
  <c r="Z7" i="1"/>
  <c r="AG6" i="1"/>
  <c r="AC6" i="1"/>
  <c r="Y6" i="1"/>
  <c r="AD8" i="1"/>
  <c r="Z8" i="1"/>
  <c r="AF6" i="1"/>
  <c r="AB6" i="1"/>
  <c r="AA5" i="1"/>
  <c r="AF5" i="1"/>
  <c r="AF7" i="1"/>
  <c r="AB7" i="1"/>
  <c r="AE6" i="1"/>
  <c r="AA6" i="1"/>
  <c r="Z5" i="1"/>
  <c r="AE5" i="1"/>
  <c r="B4" i="1"/>
  <c r="AJ8" i="1" l="1"/>
  <c r="AM8" i="1" s="1"/>
  <c r="AN8" i="1" s="1"/>
  <c r="AI5" i="1"/>
  <c r="AK5" i="1" s="1"/>
  <c r="AL5" i="1" s="1"/>
  <c r="AJ5" i="1"/>
  <c r="AM5" i="1" s="1"/>
  <c r="AN5" i="1" s="1"/>
  <c r="AJ7" i="1"/>
  <c r="AM7" i="1" s="1"/>
  <c r="AN7" i="1" s="1"/>
  <c r="AJ6" i="1"/>
  <c r="AM6" i="1" s="1"/>
  <c r="AN6" i="1" s="1"/>
  <c r="W7" i="1"/>
  <c r="AH5" i="1"/>
  <c r="W5" i="1"/>
  <c r="AI7" i="1"/>
  <c r="AK7" i="1" s="1"/>
  <c r="AL7" i="1" s="1"/>
  <c r="AH7" i="1"/>
  <c r="V7" i="1" s="1"/>
  <c r="AY7" i="1" s="1"/>
  <c r="AI8" i="1"/>
  <c r="AK8" i="1" s="1"/>
  <c r="AL8" i="1" s="1"/>
  <c r="AH8" i="1"/>
  <c r="AI6" i="1"/>
  <c r="AK6" i="1" s="1"/>
  <c r="AL6" i="1" s="1"/>
  <c r="AH6" i="1"/>
  <c r="V6" i="1" s="1"/>
  <c r="AY6" i="1" s="1"/>
  <c r="W8" i="1"/>
  <c r="W6" i="1"/>
  <c r="S8" i="1" l="1"/>
  <c r="AV8" i="1" s="1"/>
  <c r="O8" i="1"/>
  <c r="AR8" i="1" s="1"/>
  <c r="P8" i="1"/>
  <c r="AS8" i="1" s="1"/>
  <c r="T8" i="1"/>
  <c r="AW8" i="1" s="1"/>
  <c r="M8" i="1"/>
  <c r="AP8" i="1" s="1"/>
  <c r="Q8" i="1"/>
  <c r="AT8" i="1" s="1"/>
  <c r="U8" i="1"/>
  <c r="AX8" i="1" s="1"/>
  <c r="N8" i="1"/>
  <c r="AQ8" i="1" s="1"/>
  <c r="R8" i="1"/>
  <c r="AU8" i="1" s="1"/>
  <c r="V8" i="1"/>
  <c r="AY8" i="1" s="1"/>
  <c r="O5" i="1"/>
  <c r="AR5" i="1" s="1"/>
  <c r="AO5" i="1" s="1"/>
  <c r="S5" i="1"/>
  <c r="AV5" i="1" s="1"/>
  <c r="M5" i="1"/>
  <c r="AP5" i="1" s="1"/>
  <c r="P5" i="1"/>
  <c r="AS5" i="1" s="1"/>
  <c r="T5" i="1"/>
  <c r="AW5" i="1" s="1"/>
  <c r="Q5" i="1"/>
  <c r="AT5" i="1" s="1"/>
  <c r="U5" i="1"/>
  <c r="AX5" i="1" s="1"/>
  <c r="N5" i="1"/>
  <c r="AQ5" i="1" s="1"/>
  <c r="R5" i="1"/>
  <c r="AU5" i="1" s="1"/>
  <c r="M6" i="1"/>
  <c r="AP6" i="1" s="1"/>
  <c r="O6" i="1"/>
  <c r="AR6" i="1" s="1"/>
  <c r="S6" i="1"/>
  <c r="AV6" i="1" s="1"/>
  <c r="P6" i="1"/>
  <c r="AS6" i="1" s="1"/>
  <c r="T6" i="1"/>
  <c r="AW6" i="1" s="1"/>
  <c r="Q6" i="1"/>
  <c r="AT6" i="1" s="1"/>
  <c r="U6" i="1"/>
  <c r="AX6" i="1" s="1"/>
  <c r="N6" i="1"/>
  <c r="AQ6" i="1" s="1"/>
  <c r="R6" i="1"/>
  <c r="AU6" i="1" s="1"/>
  <c r="M7" i="1"/>
  <c r="AP7" i="1" s="1"/>
  <c r="Q7" i="1"/>
  <c r="AT7" i="1" s="1"/>
  <c r="N7" i="1"/>
  <c r="AQ7" i="1" s="1"/>
  <c r="R7" i="1"/>
  <c r="AU7" i="1" s="1"/>
  <c r="O7" i="1"/>
  <c r="AR7" i="1" s="1"/>
  <c r="S7" i="1"/>
  <c r="AV7" i="1" s="1"/>
  <c r="P7" i="1"/>
  <c r="AS7" i="1" s="1"/>
  <c r="T7" i="1"/>
  <c r="AW7" i="1" s="1"/>
  <c r="U7" i="1"/>
  <c r="AX7" i="1" s="1"/>
  <c r="V5" i="1"/>
  <c r="AY5" i="1" s="1"/>
  <c r="AO6" i="1" l="1"/>
  <c r="AO7" i="1"/>
  <c r="AO8" i="1"/>
</calcChain>
</file>

<file path=xl/sharedStrings.xml><?xml version="1.0" encoding="utf-8"?>
<sst xmlns="http://schemas.openxmlformats.org/spreadsheetml/2006/main" count="52" uniqueCount="31">
  <si>
    <t>Nom</t>
  </si>
  <si>
    <t>temps total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</si>
  <si>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</si>
  <si>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</si>
  <si>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</si>
  <si>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</si>
  <si>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</si>
  <si>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</si>
  <si>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</si>
  <si>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</si>
  <si>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</si>
  <si>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F</t>
  </si>
  <si>
    <t>Ouvreur</t>
  </si>
  <si>
    <t>Superman</t>
  </si>
  <si>
    <t>Mecheri</t>
  </si>
  <si>
    <t>Jarod</t>
  </si>
  <si>
    <t>serkan</t>
  </si>
  <si>
    <t>florian</t>
  </si>
  <si>
    <t>Performances rélles</t>
  </si>
  <si>
    <t>Coefficient de superman</t>
  </si>
  <si>
    <t>Tps</t>
  </si>
  <si>
    <t>Coeff moy</t>
  </si>
  <si>
    <t>Coeff best</t>
  </si>
  <si>
    <t>Perf pot max</t>
  </si>
  <si>
    <t>Gain pot max</t>
  </si>
  <si>
    <t>Perf pot realiste</t>
  </si>
  <si>
    <t>Gain pot réaiste</t>
  </si>
  <si>
    <t>Coeff pot</t>
  </si>
  <si>
    <t>Erreurs</t>
  </si>
  <si>
    <t>Perf sans erreur</t>
  </si>
  <si>
    <t>Perf corrigée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</si>
</sst>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2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1" fillId="3" borderId="0" xfId="0" applyNumberFormat="1" applyFont="1" applyFill="1"/>
    <xf numFmtId="164" fontId="0" fillId="0" borderId="0" xfId="0" applyNumberForma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21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1" fontId="2" fillId="0" borderId="0" xfId="0" applyNumberFormat="1" applyFont="1" applyBorder="1" applyAlignment="1">
      <alignment horizontal="center"/>
    </xf>
    <xf numFmtId="21" fontId="2" fillId="0" borderId="1" xfId="0" applyNumberFormat="1" applyFont="1" applyBorder="1" applyAlignment="1">
      <alignment horizontal="center"/>
    </xf>
    <xf numFmtId="0" fontId="0" fillId="0" borderId="5" xfId="0" applyBorder="1" applyAlignment="1"/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abSelected="1" workbookViewId="0">
      <pane ySplit="1" topLeftCell="A2" activePane="bottomLeft" state="frozen"/>
      <selection pane="bottomLeft" activeCell="AK27" sqref="AK27"/>
    </sheetView>
  </sheetViews>
  <sheetFormatPr baseColWidth="10" defaultRowHeight="15" x14ac:dyDescent="0.25"/>
  <cols>
    <col min="1" max="1" width="11.140625" style="9" customWidth="1"/>
    <col min="2" max="2" width="11.140625" customWidth="1"/>
    <col min="3" max="3" width="8.140625" customWidth="1"/>
    <col min="4" max="4" width="8.28515625" customWidth="1"/>
    <col min="5" max="5" width="8.42578125" customWidth="1"/>
    <col min="6" max="6" width="8.7109375" customWidth="1"/>
    <col min="7" max="7" width="7.42578125" customWidth="1"/>
    <col min="8" max="8" width="7" customWidth="1"/>
    <col min="9" max="9" width="7.140625" bestFit="1" customWidth="1"/>
    <col min="10" max="10" width="7.5703125" customWidth="1"/>
    <col min="11" max="11" width="7.140625" bestFit="1" customWidth="1"/>
    <col min="12" max="12" width="8" style="9" customWidth="1"/>
    <col min="13" max="21" width="3.28515625" style="22" customWidth="1"/>
    <col min="22" max="22" width="3.28515625" style="18" customWidth="1"/>
    <col min="23" max="32" width="5.7109375" style="5" customWidth="1"/>
    <col min="33" max="33" width="5.7109375" style="18" customWidth="1"/>
    <col min="34" max="35" width="6.140625" style="5" customWidth="1"/>
    <col min="36" max="36" width="6.85546875" style="5" customWidth="1"/>
    <col min="37" max="37" width="9.140625" style="5" customWidth="1"/>
    <col min="38" max="38" width="9.85546875" style="5" customWidth="1"/>
    <col min="39" max="39" width="9.7109375" style="5" customWidth="1"/>
    <col min="40" max="40" width="9.85546875" style="18" customWidth="1"/>
    <col min="41" max="41" width="9.85546875" style="22" customWidth="1"/>
    <col min="42" max="42" width="7.7109375" hidden="1" customWidth="1"/>
    <col min="43" max="43" width="8.140625" hidden="1" customWidth="1"/>
    <col min="44" max="44" width="7.7109375" hidden="1" customWidth="1"/>
    <col min="45" max="45" width="7.85546875" hidden="1" customWidth="1"/>
    <col min="46" max="46" width="8.140625" hidden="1" customWidth="1"/>
    <col min="47" max="47" width="7.85546875" hidden="1" customWidth="1"/>
    <col min="48" max="48" width="7.42578125" hidden="1" customWidth="1"/>
    <col min="49" max="49" width="7.85546875" hidden="1" customWidth="1"/>
    <col min="50" max="50" width="8" hidden="1" customWidth="1"/>
    <col min="51" max="51" width="8" style="9" hidden="1" customWidth="1"/>
  </cols>
  <sheetData>
    <row r="1" spans="1:51" ht="18" customHeight="1" thickBot="1" x14ac:dyDescent="0.3">
      <c r="A1" s="13"/>
      <c r="B1" s="32" t="s">
        <v>18</v>
      </c>
      <c r="C1" s="33"/>
      <c r="D1" s="33"/>
      <c r="E1" s="33"/>
      <c r="F1" s="33"/>
      <c r="G1" s="33"/>
      <c r="H1" s="33"/>
      <c r="I1" s="33"/>
      <c r="J1" s="33"/>
      <c r="K1" s="33"/>
      <c r="L1" s="34"/>
      <c r="M1" s="32" t="s">
        <v>28</v>
      </c>
      <c r="N1" s="33"/>
      <c r="O1" s="33"/>
      <c r="P1" s="33"/>
      <c r="Q1" s="33"/>
      <c r="R1" s="33"/>
      <c r="S1" s="33"/>
      <c r="T1" s="33"/>
      <c r="U1" s="33"/>
      <c r="V1" s="34"/>
      <c r="W1" s="32" t="s">
        <v>19</v>
      </c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/>
      <c r="AO1" s="30" t="s">
        <v>29</v>
      </c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ht="28.5" customHeight="1" x14ac:dyDescent="0.25">
      <c r="A2" s="10" t="s">
        <v>0</v>
      </c>
      <c r="B2" s="2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14" t="s">
        <v>11</v>
      </c>
      <c r="M2" s="22">
        <v>1</v>
      </c>
      <c r="N2" s="22">
        <v>2</v>
      </c>
      <c r="O2" s="22">
        <v>3</v>
      </c>
      <c r="P2" s="25">
        <v>4</v>
      </c>
      <c r="Q2" s="25">
        <v>5</v>
      </c>
      <c r="R2" s="25">
        <v>6</v>
      </c>
      <c r="S2" s="25">
        <v>7</v>
      </c>
      <c r="T2" s="25">
        <v>8</v>
      </c>
      <c r="U2" s="25">
        <v>9</v>
      </c>
      <c r="V2" s="18" t="s">
        <v>11</v>
      </c>
      <c r="W2" s="4" t="s">
        <v>20</v>
      </c>
      <c r="X2" s="4" t="s">
        <v>2</v>
      </c>
      <c r="Y2" s="4" t="s">
        <v>3</v>
      </c>
      <c r="Z2" s="4" t="s">
        <v>4</v>
      </c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14" t="s">
        <v>11</v>
      </c>
      <c r="AH2" s="20" t="s">
        <v>21</v>
      </c>
      <c r="AI2" s="20" t="s">
        <v>22</v>
      </c>
      <c r="AJ2" s="20" t="s">
        <v>27</v>
      </c>
      <c r="AK2" s="20" t="s">
        <v>23</v>
      </c>
      <c r="AL2" s="20" t="s">
        <v>24</v>
      </c>
      <c r="AM2" s="20" t="s">
        <v>25</v>
      </c>
      <c r="AN2" s="21" t="s">
        <v>26</v>
      </c>
      <c r="AO2" s="20" t="s">
        <v>30</v>
      </c>
      <c r="AP2" s="4" t="s">
        <v>2</v>
      </c>
      <c r="AQ2" s="4" t="s">
        <v>3</v>
      </c>
      <c r="AR2" s="4" t="s">
        <v>4</v>
      </c>
      <c r="AS2" s="4" t="s">
        <v>5</v>
      </c>
      <c r="AT2" s="4" t="s">
        <v>6</v>
      </c>
      <c r="AU2" s="4" t="s">
        <v>7</v>
      </c>
      <c r="AV2" s="4" t="s">
        <v>8</v>
      </c>
      <c r="AW2" s="4" t="s">
        <v>9</v>
      </c>
      <c r="AX2" s="4" t="s">
        <v>10</v>
      </c>
      <c r="AY2" s="14" t="s">
        <v>11</v>
      </c>
    </row>
    <row r="3" spans="1:51" ht="18" customHeight="1" x14ac:dyDescent="0.25">
      <c r="A3" s="11" t="s">
        <v>12</v>
      </c>
      <c r="B3" s="3">
        <f>SUM(C3:L3)</f>
        <v>4.8148148148148143E-3</v>
      </c>
      <c r="C3" s="3">
        <v>2.5462962962962961E-4</v>
      </c>
      <c r="D3" s="3">
        <v>4.8611111111111104E-4</v>
      </c>
      <c r="E3" s="3">
        <v>2.8935185185185189E-4</v>
      </c>
      <c r="F3" s="3">
        <v>2.0833333333333335E-4</v>
      </c>
      <c r="G3" s="3">
        <v>4.2824074074074075E-4</v>
      </c>
      <c r="H3" s="3">
        <v>3.9351851851851852E-4</v>
      </c>
      <c r="I3" s="3">
        <v>1.9675925925925926E-4</v>
      </c>
      <c r="J3" s="3">
        <v>1.8518518518518517E-3</v>
      </c>
      <c r="K3" s="3">
        <v>5.2083333333333333E-4</v>
      </c>
      <c r="L3" s="15">
        <v>1.8518518518518518E-4</v>
      </c>
      <c r="M3" s="26"/>
      <c r="N3" s="26"/>
      <c r="O3" s="26"/>
      <c r="P3" s="26"/>
      <c r="Q3" s="26"/>
      <c r="R3" s="26"/>
      <c r="S3" s="26"/>
      <c r="T3" s="26"/>
      <c r="U3" s="26"/>
      <c r="V3" s="27"/>
    </row>
    <row r="4" spans="1:51" ht="18" customHeight="1" x14ac:dyDescent="0.25">
      <c r="A4" s="12" t="s">
        <v>13</v>
      </c>
      <c r="B4" s="7">
        <f>SUM(C4:L4)</f>
        <v>8.0092592592592594E-3</v>
      </c>
      <c r="C4" s="7">
        <f t="shared" ref="C4:L4" si="0">MIN(C5:C9)</f>
        <v>4.2824074074074075E-4</v>
      </c>
      <c r="D4" s="7">
        <f t="shared" si="0"/>
        <v>7.9861111111111105E-4</v>
      </c>
      <c r="E4" s="7">
        <f t="shared" si="0"/>
        <v>3.5879629629629635E-4</v>
      </c>
      <c r="F4" s="7">
        <f t="shared" si="0"/>
        <v>2.5462962962962961E-4</v>
      </c>
      <c r="G4" s="7">
        <f t="shared" si="0"/>
        <v>1.1574074074074073E-3</v>
      </c>
      <c r="H4" s="7">
        <f t="shared" si="0"/>
        <v>7.8703703703703705E-4</v>
      </c>
      <c r="I4" s="7">
        <f t="shared" si="0"/>
        <v>3.2407407407407406E-4</v>
      </c>
      <c r="J4" s="7">
        <f t="shared" si="0"/>
        <v>2.8587962962962963E-3</v>
      </c>
      <c r="K4" s="7">
        <f t="shared" si="0"/>
        <v>7.7546296296296304E-4</v>
      </c>
      <c r="L4" s="16">
        <f t="shared" si="0"/>
        <v>2.6620370370370372E-4</v>
      </c>
      <c r="M4" s="26"/>
      <c r="N4" s="26"/>
      <c r="O4" s="26"/>
      <c r="P4" s="26"/>
      <c r="Q4" s="26"/>
      <c r="R4" s="26"/>
      <c r="S4" s="26"/>
      <c r="T4" s="26"/>
      <c r="U4" s="26"/>
      <c r="V4" s="27"/>
    </row>
    <row r="5" spans="1:51" ht="18" customHeight="1" x14ac:dyDescent="0.25">
      <c r="A5" s="9" t="s">
        <v>14</v>
      </c>
      <c r="B5" s="1">
        <f t="shared" ref="B5:B8" si="1">SUM(C5:L5)</f>
        <v>9.9999999999999985E-3</v>
      </c>
      <c r="C5" s="1">
        <v>4.2824074074074075E-4</v>
      </c>
      <c r="D5" s="1">
        <v>7.9861111111111105E-4</v>
      </c>
      <c r="E5" s="1">
        <v>3.5879629629629635E-4</v>
      </c>
      <c r="F5" s="1">
        <v>2.5462962962962961E-4</v>
      </c>
      <c r="G5" s="1">
        <v>1.1574074074074073E-3</v>
      </c>
      <c r="H5" s="1">
        <v>1.7013888888888892E-3</v>
      </c>
      <c r="I5" s="1">
        <v>3.2407407407407406E-4</v>
      </c>
      <c r="J5" s="1">
        <v>2.8703703703703708E-3</v>
      </c>
      <c r="K5" s="1">
        <v>1.4467592592592594E-3</v>
      </c>
      <c r="L5" s="17">
        <v>6.5972222222222213E-4</v>
      </c>
      <c r="M5" s="28" t="str">
        <f>IF(X5&lt;1.25*$AH5,"","X")</f>
        <v/>
      </c>
      <c r="N5" s="28" t="str">
        <f t="shared" ref="N5:V5" si="2">IF(Y5&lt;1.25*$AH5,"","X")</f>
        <v/>
      </c>
      <c r="O5" s="28" t="str">
        <f t="shared" si="2"/>
        <v/>
      </c>
      <c r="P5" s="28" t="str">
        <f t="shared" si="2"/>
        <v/>
      </c>
      <c r="Q5" s="28" t="str">
        <f t="shared" si="2"/>
        <v/>
      </c>
      <c r="R5" s="28" t="str">
        <f t="shared" si="2"/>
        <v>X</v>
      </c>
      <c r="S5" s="28" t="str">
        <f t="shared" si="2"/>
        <v/>
      </c>
      <c r="T5" s="28" t="str">
        <f t="shared" si="2"/>
        <v/>
      </c>
      <c r="U5" s="28" t="str">
        <f t="shared" si="2"/>
        <v>X</v>
      </c>
      <c r="V5" s="29" t="str">
        <f t="shared" si="2"/>
        <v>X</v>
      </c>
      <c r="W5" s="6">
        <f t="shared" ref="W5:AG8" si="3">B5/B$4</f>
        <v>1.2485549132947975</v>
      </c>
      <c r="X5" s="6">
        <f t="shared" si="3"/>
        <v>1</v>
      </c>
      <c r="Y5" s="6">
        <f t="shared" si="3"/>
        <v>1</v>
      </c>
      <c r="Z5" s="6">
        <f t="shared" si="3"/>
        <v>1</v>
      </c>
      <c r="AA5" s="6">
        <f t="shared" si="3"/>
        <v>1</v>
      </c>
      <c r="AB5" s="6">
        <f t="shared" si="3"/>
        <v>1</v>
      </c>
      <c r="AC5" s="6">
        <f t="shared" si="3"/>
        <v>2.1617647058823533</v>
      </c>
      <c r="AD5" s="6">
        <f t="shared" si="3"/>
        <v>1</v>
      </c>
      <c r="AE5" s="6">
        <f t="shared" si="3"/>
        <v>1.0040485829959516</v>
      </c>
      <c r="AF5" s="6">
        <f t="shared" si="3"/>
        <v>1.8656716417910448</v>
      </c>
      <c r="AG5" s="24">
        <f t="shared" si="3"/>
        <v>2.4782608695652169</v>
      </c>
      <c r="AH5" s="6">
        <f>AVERAGE(X5:AG5)</f>
        <v>1.3509745800234565</v>
      </c>
      <c r="AI5" s="6">
        <f>AVERAGE(MIN(X5:AG5),SMALL(X5:AG5,2))</f>
        <v>1</v>
      </c>
      <c r="AJ5" s="6">
        <f>AVERAGE(MIN(X5:AG5),SMALL(X5:AG5,2),SMALL(X5:AG5,3),SMALL(X5:AG5,4),SMALL(X5:AG5,5))</f>
        <v>1</v>
      </c>
      <c r="AK5" s="8">
        <f>B$4*AI5</f>
        <v>8.0092592592592594E-3</v>
      </c>
      <c r="AL5" s="8">
        <f>B5-AK5</f>
        <v>1.9907407407407391E-3</v>
      </c>
      <c r="AM5" s="8">
        <f>B$4*AJ5</f>
        <v>8.0092592592592594E-3</v>
      </c>
      <c r="AN5" s="19">
        <f>B5-AM5</f>
        <v>1.9907407407407391E-3</v>
      </c>
      <c r="AO5" s="23">
        <f>SUM(AP5:AY5)</f>
        <v>8.0208333333333329E-3</v>
      </c>
      <c r="AP5" s="1">
        <f>IF(M5="",C5,C4*$AJ5)</f>
        <v>4.2824074074074075E-4</v>
      </c>
      <c r="AQ5" s="1">
        <f t="shared" ref="AQ5:AY5" si="4">IF(N5="",D5,D4*$AJ5)</f>
        <v>7.9861111111111105E-4</v>
      </c>
      <c r="AR5" s="1">
        <f t="shared" si="4"/>
        <v>3.5879629629629635E-4</v>
      </c>
      <c r="AS5" s="1">
        <f t="shared" si="4"/>
        <v>2.5462962962962961E-4</v>
      </c>
      <c r="AT5" s="1">
        <f t="shared" si="4"/>
        <v>1.1574074074074073E-3</v>
      </c>
      <c r="AU5" s="1">
        <f t="shared" si="4"/>
        <v>7.8703703703703705E-4</v>
      </c>
      <c r="AV5" s="1">
        <f t="shared" si="4"/>
        <v>3.2407407407407406E-4</v>
      </c>
      <c r="AW5" s="1">
        <f t="shared" si="4"/>
        <v>2.8703703703703708E-3</v>
      </c>
      <c r="AX5" s="1">
        <f t="shared" si="4"/>
        <v>7.7546296296296304E-4</v>
      </c>
      <c r="AY5" s="17">
        <f t="shared" si="4"/>
        <v>2.6620370370370372E-4</v>
      </c>
    </row>
    <row r="6" spans="1:51" ht="18" customHeight="1" x14ac:dyDescent="0.25">
      <c r="A6" s="9" t="s">
        <v>15</v>
      </c>
      <c r="B6" s="1">
        <f t="shared" si="1"/>
        <v>1.1504629629629629E-2</v>
      </c>
      <c r="C6" s="1">
        <v>4.5138888888888892E-4</v>
      </c>
      <c r="D6" s="1">
        <v>2.0254629629629629E-3</v>
      </c>
      <c r="E6" s="1">
        <v>5.2083333333333333E-4</v>
      </c>
      <c r="F6" s="1">
        <v>7.407407407407407E-4</v>
      </c>
      <c r="G6" s="1">
        <v>1.261574074074074E-3</v>
      </c>
      <c r="H6" s="1">
        <v>1.2962962962962963E-3</v>
      </c>
      <c r="I6" s="1">
        <v>3.3564814814814812E-4</v>
      </c>
      <c r="J6" s="1">
        <v>3.0092592592592588E-3</v>
      </c>
      <c r="K6" s="1">
        <v>1.5624999999999999E-3</v>
      </c>
      <c r="L6" s="17">
        <v>3.0092592592592595E-4</v>
      </c>
      <c r="M6" s="28" t="str">
        <f t="shared" ref="M6:M8" si="5">IF(X6&lt;1.25*$AH6,"","X")</f>
        <v/>
      </c>
      <c r="N6" s="28" t="str">
        <f t="shared" ref="N6:N8" si="6">IF(Y6&lt;1.25*$AH6,"","X")</f>
        <v>X</v>
      </c>
      <c r="O6" s="28" t="str">
        <f t="shared" ref="O6:O8" si="7">IF(Z6&lt;1.25*$AH6,"","X")</f>
        <v/>
      </c>
      <c r="P6" s="28" t="str">
        <f t="shared" ref="P6:P8" si="8">IF(AA6&lt;1.25*$AH6,"","X")</f>
        <v>X</v>
      </c>
      <c r="Q6" s="28" t="str">
        <f t="shared" ref="Q6:Q8" si="9">IF(AB6&lt;1.25*$AH6,"","X")</f>
        <v/>
      </c>
      <c r="R6" s="28" t="str">
        <f t="shared" ref="R6:R8" si="10">IF(AC6&lt;1.25*$AH6,"","X")</f>
        <v/>
      </c>
      <c r="S6" s="28" t="str">
        <f t="shared" ref="S6:S8" si="11">IF(AD6&lt;1.25*$AH6,"","X")</f>
        <v/>
      </c>
      <c r="T6" s="28" t="str">
        <f t="shared" ref="T6:T8" si="12">IF(AE6&lt;1.25*$AH6,"","X")</f>
        <v/>
      </c>
      <c r="U6" s="28" t="str">
        <f t="shared" ref="U6:U8" si="13">IF(AF6&lt;1.25*$AH6,"","X")</f>
        <v>X</v>
      </c>
      <c r="V6" s="29" t="str">
        <f t="shared" ref="V6:V8" si="14">IF(AG6&lt;1.25*$AH6,"","X")</f>
        <v/>
      </c>
      <c r="W6" s="6">
        <f t="shared" si="3"/>
        <v>1.4364161849710981</v>
      </c>
      <c r="X6" s="6">
        <f t="shared" si="3"/>
        <v>1.0540540540540542</v>
      </c>
      <c r="Y6" s="6">
        <f t="shared" si="3"/>
        <v>2.5362318840579712</v>
      </c>
      <c r="Z6" s="6">
        <f t="shared" si="3"/>
        <v>1.4516129032258063</v>
      </c>
      <c r="AA6" s="6">
        <f t="shared" si="3"/>
        <v>2.9090909090909092</v>
      </c>
      <c r="AB6" s="6">
        <f t="shared" si="3"/>
        <v>1.0900000000000001</v>
      </c>
      <c r="AC6" s="6">
        <f t="shared" si="3"/>
        <v>1.6470588235294117</v>
      </c>
      <c r="AD6" s="6">
        <f t="shared" si="3"/>
        <v>1.0357142857142856</v>
      </c>
      <c r="AE6" s="6">
        <f t="shared" si="3"/>
        <v>1.0526315789473684</v>
      </c>
      <c r="AF6" s="6">
        <f t="shared" si="3"/>
        <v>2.0149253731343282</v>
      </c>
      <c r="AG6" s="24">
        <f t="shared" si="3"/>
        <v>1.1304347826086956</v>
      </c>
      <c r="AH6" s="6">
        <f t="shared" ref="AH6:AH8" si="15">AVERAGE(X6:AG6)</f>
        <v>1.5921754594362829</v>
      </c>
      <c r="AI6" s="6">
        <f t="shared" ref="AI6:AI8" si="16">AVERAGE(MIN(X6:AG6),SMALL(X6:AG6,2))</f>
        <v>1.0441729323308269</v>
      </c>
      <c r="AJ6" s="6">
        <f t="shared" ref="AJ6:AJ8" si="17">AVERAGE(MIN(X6:AG6),SMALL(X6:AG6,2),SMALL(X6:AG6,3),SMALL(X6:AG6,4),SMALL(X6:AG6,5))</f>
        <v>1.0725669402648808</v>
      </c>
      <c r="AK6" s="8">
        <f>B$4*AI6</f>
        <v>8.363051726538567E-3</v>
      </c>
      <c r="AL6" s="8">
        <f>B6-AK6</f>
        <v>3.1415779030910616E-3</v>
      </c>
      <c r="AM6" s="8">
        <f>B$4*AJ6</f>
        <v>8.5904666974918695E-3</v>
      </c>
      <c r="AN6" s="19">
        <f>B6-AM6</f>
        <v>2.914162932137759E-3</v>
      </c>
      <c r="AO6" s="23">
        <f t="shared" ref="AO6:AO8" si="18">SUM(AP6:AY6)</f>
        <v>9.8573432765881285E-3</v>
      </c>
      <c r="AP6" s="1">
        <f t="shared" ref="AP6:AP8" si="19">IF(M6="",C6,C5*$AJ6)</f>
        <v>4.5138888888888892E-4</v>
      </c>
      <c r="AQ6" s="1">
        <f t="shared" ref="AQ6:AQ8" si="20">IF(N6="",D6,D5*$AJ6)</f>
        <v>8.5656387590598107E-4</v>
      </c>
      <c r="AR6" s="1">
        <f t="shared" ref="AR6:AR8" si="21">IF(O6="",E6,E5*$AJ6)</f>
        <v>5.2083333333333333E-4</v>
      </c>
      <c r="AS6" s="1">
        <f t="shared" ref="AS6:AS8" si="22">IF(P6="",F6,F5*$AJ6)</f>
        <v>2.7310732275263167E-4</v>
      </c>
      <c r="AT6" s="1">
        <f t="shared" ref="AT6:AT8" si="23">IF(Q6="",G6,G5*$AJ6)</f>
        <v>1.261574074074074E-3</v>
      </c>
      <c r="AU6" s="1">
        <f t="shared" ref="AU6:AU8" si="24">IF(R6="",H6,H5*$AJ6)</f>
        <v>1.2962962962962963E-3</v>
      </c>
      <c r="AV6" s="1">
        <f t="shared" ref="AV6:AV8" si="25">IF(S6="",I6,I5*$AJ6)</f>
        <v>3.3564814814814812E-4</v>
      </c>
      <c r="AW6" s="1">
        <f t="shared" ref="AW6:AW8" si="26">IF(T6="",J6,J5*$AJ6)</f>
        <v>3.0092592592592588E-3</v>
      </c>
      <c r="AX6" s="1">
        <f t="shared" ref="AX6:AX8" si="27">IF(U6="",K6,K5*$AJ6)</f>
        <v>1.5517461520035893E-3</v>
      </c>
      <c r="AY6" s="17">
        <f t="shared" ref="AY6:AY8" si="28">IF(V6="",L6,L5*$AJ6)</f>
        <v>3.0092592592592595E-4</v>
      </c>
    </row>
    <row r="7" spans="1:51" ht="18" customHeight="1" x14ac:dyDescent="0.25">
      <c r="A7" s="9" t="s">
        <v>16</v>
      </c>
      <c r="B7" s="1">
        <f t="shared" si="1"/>
        <v>1.0972222222222223E-2</v>
      </c>
      <c r="C7" s="1">
        <v>4.9768518518518521E-4</v>
      </c>
      <c r="D7" s="1">
        <v>8.1018518518518516E-4</v>
      </c>
      <c r="E7" s="1">
        <v>3.5879629629629635E-4</v>
      </c>
      <c r="F7" s="1">
        <v>3.5879629629629635E-4</v>
      </c>
      <c r="G7" s="1">
        <v>1.6087962962962963E-3</v>
      </c>
      <c r="H7" s="1">
        <v>7.8703703703703705E-4</v>
      </c>
      <c r="I7" s="1">
        <v>4.6296296296296293E-4</v>
      </c>
      <c r="J7" s="1">
        <v>4.8842592592592592E-3</v>
      </c>
      <c r="K7" s="1">
        <v>9.3750000000000007E-4</v>
      </c>
      <c r="L7" s="17">
        <v>2.6620370370370372E-4</v>
      </c>
      <c r="M7" s="28" t="str">
        <f t="shared" si="5"/>
        <v/>
      </c>
      <c r="N7" s="28" t="str">
        <f t="shared" si="6"/>
        <v/>
      </c>
      <c r="O7" s="28" t="str">
        <f t="shared" si="7"/>
        <v/>
      </c>
      <c r="P7" s="28" t="str">
        <f t="shared" si="8"/>
        <v/>
      </c>
      <c r="Q7" s="28" t="str">
        <f t="shared" si="9"/>
        <v/>
      </c>
      <c r="R7" s="28" t="str">
        <f t="shared" si="10"/>
        <v/>
      </c>
      <c r="S7" s="28" t="str">
        <f t="shared" si="11"/>
        <v/>
      </c>
      <c r="T7" s="28" t="str">
        <f t="shared" si="12"/>
        <v>X</v>
      </c>
      <c r="U7" s="28" t="str">
        <f t="shared" si="13"/>
        <v/>
      </c>
      <c r="V7" s="29" t="str">
        <f t="shared" si="14"/>
        <v/>
      </c>
      <c r="W7" s="6">
        <f t="shared" si="3"/>
        <v>1.3699421965317919</v>
      </c>
      <c r="X7" s="6">
        <f t="shared" si="3"/>
        <v>1.1621621621621623</v>
      </c>
      <c r="Y7" s="6">
        <f t="shared" si="3"/>
        <v>1.0144927536231885</v>
      </c>
      <c r="Z7" s="6">
        <f t="shared" si="3"/>
        <v>1</v>
      </c>
      <c r="AA7" s="6">
        <f t="shared" si="3"/>
        <v>1.4090909090909094</v>
      </c>
      <c r="AB7" s="6">
        <f t="shared" si="3"/>
        <v>1.3900000000000001</v>
      </c>
      <c r="AC7" s="6">
        <f t="shared" si="3"/>
        <v>1</v>
      </c>
      <c r="AD7" s="6">
        <f t="shared" si="3"/>
        <v>1.4285714285714286</v>
      </c>
      <c r="AE7" s="6">
        <f t="shared" si="3"/>
        <v>1.7085020242914979</v>
      </c>
      <c r="AF7" s="6">
        <f t="shared" si="3"/>
        <v>1.208955223880597</v>
      </c>
      <c r="AG7" s="24">
        <f t="shared" si="3"/>
        <v>1</v>
      </c>
      <c r="AH7" s="6">
        <f t="shared" si="15"/>
        <v>1.2321774501619784</v>
      </c>
      <c r="AI7" s="6">
        <f t="shared" si="16"/>
        <v>1</v>
      </c>
      <c r="AJ7" s="6">
        <f t="shared" si="17"/>
        <v>1.0353309831570701</v>
      </c>
      <c r="AK7" s="8">
        <f>B$4*AI7</f>
        <v>8.0092592592592594E-3</v>
      </c>
      <c r="AL7" s="8">
        <f>B7-AK7</f>
        <v>2.9629629629629641E-3</v>
      </c>
      <c r="AM7" s="8">
        <f>B$4*AJ7</f>
        <v>8.2922342632487551E-3</v>
      </c>
      <c r="AN7" s="19">
        <f>B7-AM7</f>
        <v>2.6799879589734683E-3</v>
      </c>
      <c r="AO7" s="23">
        <f t="shared" si="18"/>
        <v>9.203542310426369E-3</v>
      </c>
      <c r="AP7" s="1">
        <f t="shared" si="19"/>
        <v>4.9768518518518521E-4</v>
      </c>
      <c r="AQ7" s="1">
        <f t="shared" si="20"/>
        <v>8.1018518518518516E-4</v>
      </c>
      <c r="AR7" s="1">
        <f t="shared" si="21"/>
        <v>3.5879629629629635E-4</v>
      </c>
      <c r="AS7" s="1">
        <f t="shared" si="22"/>
        <v>3.5879629629629635E-4</v>
      </c>
      <c r="AT7" s="1">
        <f t="shared" si="23"/>
        <v>1.6087962962962963E-3</v>
      </c>
      <c r="AU7" s="1">
        <f t="shared" si="24"/>
        <v>7.8703703703703705E-4</v>
      </c>
      <c r="AV7" s="1">
        <f t="shared" si="25"/>
        <v>4.6296296296296293E-4</v>
      </c>
      <c r="AW7" s="1">
        <f t="shared" si="26"/>
        <v>3.1155793474634047E-3</v>
      </c>
      <c r="AX7" s="1">
        <f t="shared" si="27"/>
        <v>9.3750000000000007E-4</v>
      </c>
      <c r="AY7" s="17">
        <f t="shared" si="28"/>
        <v>2.6620370370370372E-4</v>
      </c>
    </row>
    <row r="8" spans="1:51" ht="18" customHeight="1" x14ac:dyDescent="0.25">
      <c r="A8" s="9" t="s">
        <v>17</v>
      </c>
      <c r="B8" s="1">
        <f t="shared" si="1"/>
        <v>2.4282407407407409E-2</v>
      </c>
      <c r="C8" s="1">
        <v>2.685185185185185E-3</v>
      </c>
      <c r="D8" s="1">
        <v>9.1203703703703707E-3</v>
      </c>
      <c r="E8" s="1">
        <v>8.7962962962962962E-4</v>
      </c>
      <c r="F8" s="1">
        <v>2.3726851851851851E-3</v>
      </c>
      <c r="G8" s="1">
        <v>2.615740740740741E-3</v>
      </c>
      <c r="H8" s="1">
        <v>1.8865740740740742E-3</v>
      </c>
      <c r="I8" s="1">
        <v>7.5231481481481471E-4</v>
      </c>
      <c r="J8" s="1">
        <v>2.8587962962962963E-3</v>
      </c>
      <c r="K8" s="1">
        <v>7.7546296296296304E-4</v>
      </c>
      <c r="L8" s="17">
        <v>3.3564814814814812E-4</v>
      </c>
      <c r="M8" s="28" t="str">
        <f t="shared" si="5"/>
        <v>X</v>
      </c>
      <c r="N8" s="28" t="str">
        <f t="shared" si="6"/>
        <v>X</v>
      </c>
      <c r="O8" s="28" t="str">
        <f t="shared" si="7"/>
        <v/>
      </c>
      <c r="P8" s="28" t="str">
        <f t="shared" si="8"/>
        <v>X</v>
      </c>
      <c r="Q8" s="28" t="str">
        <f t="shared" si="9"/>
        <v/>
      </c>
      <c r="R8" s="28" t="str">
        <f t="shared" si="10"/>
        <v/>
      </c>
      <c r="S8" s="28" t="str">
        <f t="shared" si="11"/>
        <v/>
      </c>
      <c r="T8" s="28" t="str">
        <f t="shared" si="12"/>
        <v/>
      </c>
      <c r="U8" s="28" t="str">
        <f t="shared" si="13"/>
        <v/>
      </c>
      <c r="V8" s="29" t="str">
        <f t="shared" si="14"/>
        <v/>
      </c>
      <c r="W8" s="6">
        <f t="shared" si="3"/>
        <v>3.0317919075144508</v>
      </c>
      <c r="X8" s="6">
        <f t="shared" si="3"/>
        <v>6.2702702702702693</v>
      </c>
      <c r="Y8" s="6">
        <f t="shared" si="3"/>
        <v>11.420289855072465</v>
      </c>
      <c r="Z8" s="6">
        <f t="shared" si="3"/>
        <v>2.4516129032258061</v>
      </c>
      <c r="AA8" s="6">
        <f t="shared" si="3"/>
        <v>9.3181818181818183</v>
      </c>
      <c r="AB8" s="6">
        <f t="shared" si="3"/>
        <v>2.2600000000000002</v>
      </c>
      <c r="AC8" s="6">
        <f t="shared" si="3"/>
        <v>2.3970588235294117</v>
      </c>
      <c r="AD8" s="6">
        <f t="shared" si="3"/>
        <v>2.3214285714285712</v>
      </c>
      <c r="AE8" s="6">
        <f t="shared" si="3"/>
        <v>1</v>
      </c>
      <c r="AF8" s="6">
        <f t="shared" si="3"/>
        <v>1</v>
      </c>
      <c r="AG8" s="24">
        <f t="shared" si="3"/>
        <v>1.2608695652173911</v>
      </c>
      <c r="AH8" s="6">
        <f t="shared" si="15"/>
        <v>3.9699711806925735</v>
      </c>
      <c r="AI8" s="6">
        <f t="shared" si="16"/>
        <v>1</v>
      </c>
      <c r="AJ8" s="6">
        <f t="shared" si="17"/>
        <v>1.5684596273291924</v>
      </c>
      <c r="AK8" s="8">
        <f>B$4*AI8</f>
        <v>8.0092592592592594E-3</v>
      </c>
      <c r="AL8" s="8">
        <f>B8-AK8</f>
        <v>1.6273148148148148E-2</v>
      </c>
      <c r="AM8" s="8">
        <f>B$4*AJ8</f>
        <v>1.2562199792960662E-2</v>
      </c>
      <c r="AN8" s="19">
        <f>B8-AM8</f>
        <v>1.1720207614446747E-2</v>
      </c>
      <c r="AO8" s="23">
        <f t="shared" si="18"/>
        <v>1.2718266045548654E-2</v>
      </c>
      <c r="AP8" s="1">
        <f t="shared" si="19"/>
        <v>7.8059912008281575E-4</v>
      </c>
      <c r="AQ8" s="1">
        <f t="shared" si="20"/>
        <v>1.2707427536231882E-3</v>
      </c>
      <c r="AR8" s="1">
        <f t="shared" si="21"/>
        <v>8.7962962962962962E-4</v>
      </c>
      <c r="AS8" s="1">
        <f t="shared" si="22"/>
        <v>5.627575051759835E-4</v>
      </c>
      <c r="AT8" s="1">
        <f t="shared" si="23"/>
        <v>2.615740740740741E-3</v>
      </c>
      <c r="AU8" s="1">
        <f t="shared" si="24"/>
        <v>1.8865740740740742E-3</v>
      </c>
      <c r="AV8" s="1">
        <f t="shared" si="25"/>
        <v>7.5231481481481471E-4</v>
      </c>
      <c r="AW8" s="1">
        <f t="shared" si="26"/>
        <v>2.8587962962962963E-3</v>
      </c>
      <c r="AX8" s="1">
        <f t="shared" si="27"/>
        <v>7.7546296296296304E-4</v>
      </c>
      <c r="AY8" s="17">
        <f t="shared" si="28"/>
        <v>3.3564814814814812E-4</v>
      </c>
    </row>
    <row r="9" spans="1:51" ht="18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M9" s="26"/>
      <c r="N9" s="26"/>
      <c r="O9" s="26"/>
      <c r="P9" s="26"/>
      <c r="Q9" s="26"/>
      <c r="R9" s="26"/>
      <c r="S9" s="26"/>
      <c r="T9" s="26"/>
      <c r="U9" s="26"/>
      <c r="V9" s="27"/>
    </row>
  </sheetData>
  <mergeCells count="3">
    <mergeCell ref="B1:L1"/>
    <mergeCell ref="W1:AN1"/>
    <mergeCell ref="M1:V1"/>
  </mergeCells>
  <conditionalFormatting sqref="W5:AG8 AI5:AI8">
    <cfRule type="cellIs" dxfId="0" priority="1" operator="between">
      <formula>1</formula>
      <formula>1.058</formula>
    </cfRule>
  </conditionalFormatting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Guillaume</cp:lastModifiedBy>
  <cp:lastPrinted>2017-01-18T19:23:24Z</cp:lastPrinted>
  <dcterms:created xsi:type="dcterms:W3CDTF">2016-11-04T20:59:41Z</dcterms:created>
  <dcterms:modified xsi:type="dcterms:W3CDTF">2017-09-20T09:19:39Z</dcterms:modified>
</cp:coreProperties>
</file>