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8555" windowHeight="8190" activeTab="0"/>
  </bookViews>
  <sheets>
    <sheet name="Tableau d'équivalence Temps 3" sheetId="1" r:id="rId1"/>
  </sheets>
  <definedNames/>
  <calcPr fullCalcOnLoad="1"/>
</workbook>
</file>

<file path=xl/sharedStrings.xml><?xml version="1.0" encoding="utf-8"?>
<sst xmlns="http://schemas.openxmlformats.org/spreadsheetml/2006/main" count="152" uniqueCount="86">
  <si>
    <t>VMA</t>
  </si>
  <si>
    <t>Tps au tour à 50%</t>
  </si>
  <si>
    <t>Tps pour 2 tours à 50%</t>
  </si>
  <si>
    <t>Distance à parcourir en 1 minutes à 60%</t>
  </si>
  <si>
    <t>Distance à parcourir en 1 minutes 30 s à 60%</t>
  </si>
  <si>
    <t>Distance à parcourir en 3 minutes à 60%</t>
  </si>
  <si>
    <t>Distance à parcourir en 6 minutes à 60%</t>
  </si>
  <si>
    <t>Distance à parcourir en 9 minutes à 60%</t>
  </si>
  <si>
    <t>Distance à parcourir en 12 minutes à 60%</t>
  </si>
  <si>
    <t>Distance à parcourir en 15 minutes à 60%</t>
  </si>
  <si>
    <t>Distance à parcourir en 1 minutes à 70%</t>
  </si>
  <si>
    <t>Distance à parcourir en 1 minutes 30 s à 70%</t>
  </si>
  <si>
    <t>Distance à parcourir en 3 minutes à 70%</t>
  </si>
  <si>
    <t>Distance à parcourir en 6 minutes à 70%</t>
  </si>
  <si>
    <t>Distance à parcourir en 9 minutes à 70%</t>
  </si>
  <si>
    <t>Distance à parcourir en 12 minutes à 70%</t>
  </si>
  <si>
    <t>Distance à parcourir en 15 minutes à 70%</t>
  </si>
  <si>
    <t>Tps au tour à 110%</t>
  </si>
  <si>
    <t>Tps pour 2 tours tour à 110%</t>
  </si>
  <si>
    <t>Tps au tour à 120%</t>
  </si>
  <si>
    <t>Tps pour 2 tours tour à 120%</t>
  </si>
  <si>
    <t>HIK</t>
  </si>
  <si>
    <t>Nok</t>
  </si>
  <si>
    <t>CHAMOUX</t>
  </si>
  <si>
    <t>Julien</t>
  </si>
  <si>
    <t>COCHARD</t>
  </si>
  <si>
    <t>Maxime</t>
  </si>
  <si>
    <t>FLATIN</t>
  </si>
  <si>
    <t>Basile</t>
  </si>
  <si>
    <t>GARNIER</t>
  </si>
  <si>
    <t>Anaïs</t>
  </si>
  <si>
    <t>PALAS</t>
  </si>
  <si>
    <t>Elodie</t>
  </si>
  <si>
    <t>SONGEON</t>
  </si>
  <si>
    <t>Julienne</t>
  </si>
  <si>
    <t>KRUP</t>
  </si>
  <si>
    <t>Léo</t>
  </si>
  <si>
    <t>FRUO</t>
  </si>
  <si>
    <t>John</t>
  </si>
  <si>
    <t>Distance à parcourir en 1 minutes à 80%</t>
  </si>
  <si>
    <t>Distance à parcourir en 1 minutes 30 s à 80%</t>
  </si>
  <si>
    <t>Distance à parcourir en 3 minutes à 80%</t>
  </si>
  <si>
    <t>Distance à parcourir en 6 minutes à 80%</t>
  </si>
  <si>
    <t>Distance à parcourir en 9 minutes à 80%</t>
  </si>
  <si>
    <t>Distance à parcourir en 12 minutes à 80%</t>
  </si>
  <si>
    <t>Distance à parcourir en 15 minutes à 80%</t>
  </si>
  <si>
    <t>Distance à parcourir en 1 minutes à 90%</t>
  </si>
  <si>
    <t>Distance à parcourir en 1 minutes 30 s à 90%</t>
  </si>
  <si>
    <t>Distance à parcourir en 3 minutes à 90%</t>
  </si>
  <si>
    <t>Distance à parcourir en 6 minutes à 90%</t>
  </si>
  <si>
    <t>Distance à parcourir en 9 minutes à 90%</t>
  </si>
  <si>
    <t>Distance à parcourir en 12 minutes à 90%</t>
  </si>
  <si>
    <t>Distance à parcourir en 15 minutes à 90%</t>
  </si>
  <si>
    <t>Distance à parcourir en 1 minutes à 100%</t>
  </si>
  <si>
    <t>Distance à parcourir en 1 minutes 30 s à 100%</t>
  </si>
  <si>
    <t>Distance à parcourir en 3 minutes à 100%</t>
  </si>
  <si>
    <t>Distance à parcourir en 6 minutes à 100%</t>
  </si>
  <si>
    <t>Distance à parcourir en 9 minutes à 100%</t>
  </si>
  <si>
    <t>Distance à parcourir en 12 minutes à 100%</t>
  </si>
  <si>
    <t>Distance à parcourir en 15 minutes à 100%</t>
  </si>
  <si>
    <t>Distance à parcourir en 1 minutes à 110%</t>
  </si>
  <si>
    <t>Distance à parcourir en 1 minutes 30 s à 110%</t>
  </si>
  <si>
    <t>Distance à parcourir en 3 minutes à 110%</t>
  </si>
  <si>
    <t>Distance à parcourir en 6 minutes à 110%</t>
  </si>
  <si>
    <t>Distance à parcourir en 9 minutes à 110%</t>
  </si>
  <si>
    <t>Distance à parcourir en 12 minutes à 110%</t>
  </si>
  <si>
    <t>Distance à parcourir en 15 minutes à 110%</t>
  </si>
  <si>
    <t>Distance à parcourir en 1 minutes à 120%</t>
  </si>
  <si>
    <t>Distance à parcourir en 1 minutes 30 s à 120%</t>
  </si>
  <si>
    <t>Distance à parcourir en 3 minutes à 120%</t>
  </si>
  <si>
    <t>Distance à parcourir en 6 minutes à 120%</t>
  </si>
  <si>
    <t>Distance à parcourir en 9 minutes à 120%</t>
  </si>
  <si>
    <t>Distance à parcourir en 12 minutes à 120%</t>
  </si>
  <si>
    <t>Distance à parcourir en 15 minutes à 120%</t>
  </si>
  <si>
    <t>1000 m à 100% de VMA</t>
  </si>
  <si>
    <t>7min30s</t>
  </si>
  <si>
    <t>6 min 40 s</t>
  </si>
  <si>
    <t>6 min</t>
  </si>
  <si>
    <t>5 min 27 s</t>
  </si>
  <si>
    <t>5 min</t>
  </si>
  <si>
    <t>4 min 37 s</t>
  </si>
  <si>
    <t>4 min 17 s</t>
  </si>
  <si>
    <t>4 min</t>
  </si>
  <si>
    <t>3 min 45 s</t>
  </si>
  <si>
    <t xml:space="preserve"> Course en durée - Correspondance % de VMA - Temps de course - Distance à parcourir</t>
  </si>
  <si>
    <t xml:space="preserve">David JONDEAU - Stage FC Grenoble CP5 2010-2011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</si>
</sst>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3" fillId="0" borderId="0" xfId="50" applyFont="1" applyAlignment="1">
      <alignment horizontal="center"/>
      <protection/>
    </xf>
    <xf numFmtId="0" fontId="4" fillId="0" borderId="0" xfId="50" applyFont="1">
      <alignment/>
      <protection/>
    </xf>
    <xf numFmtId="0" fontId="5" fillId="0" borderId="0" xfId="50" applyFont="1" applyAlignment="1">
      <alignment horizontal="center"/>
      <protection/>
    </xf>
    <xf numFmtId="0" fontId="5" fillId="1" borderId="10" xfId="50" applyFont="1" applyFill="1" applyBorder="1" applyAlignment="1">
      <alignment horizontal="center"/>
      <protection/>
    </xf>
    <xf numFmtId="9" fontId="5" fillId="0" borderId="10" xfId="50" applyNumberFormat="1" applyFont="1" applyBorder="1" applyAlignment="1">
      <alignment horizontal="center"/>
      <protection/>
    </xf>
    <xf numFmtId="9" fontId="5" fillId="33" borderId="10" xfId="50" applyNumberFormat="1" applyFont="1" applyFill="1" applyBorder="1" applyAlignment="1">
      <alignment horizontal="center" wrapText="1"/>
      <protection/>
    </xf>
    <xf numFmtId="9" fontId="5" fillId="34" borderId="10" xfId="50" applyNumberFormat="1" applyFont="1" applyFill="1" applyBorder="1" applyAlignment="1">
      <alignment horizontal="center" wrapText="1"/>
      <protection/>
    </xf>
    <xf numFmtId="9" fontId="5" fillId="35" borderId="10" xfId="50" applyNumberFormat="1" applyFont="1" applyFill="1" applyBorder="1" applyAlignment="1">
      <alignment horizontal="center" wrapText="1"/>
      <protection/>
    </xf>
    <xf numFmtId="9" fontId="5" fillId="36" borderId="10" xfId="50" applyNumberFormat="1" applyFont="1" applyFill="1" applyBorder="1" applyAlignment="1">
      <alignment horizontal="center" wrapText="1"/>
      <protection/>
    </xf>
    <xf numFmtId="0" fontId="5" fillId="37" borderId="10" xfId="50" applyFont="1" applyFill="1" applyBorder="1" applyAlignment="1">
      <alignment horizontal="center" wrapText="1"/>
      <protection/>
    </xf>
    <xf numFmtId="0" fontId="2" fillId="0" borderId="10" xfId="50" applyBorder="1">
      <alignment/>
      <protection/>
    </xf>
    <xf numFmtId="0" fontId="5" fillId="0" borderId="10" xfId="50" applyFont="1" applyBorder="1">
      <alignment/>
      <protection/>
    </xf>
    <xf numFmtId="164" fontId="2" fillId="0" borderId="10" xfId="50" applyNumberFormat="1" applyBorder="1">
      <alignment/>
      <protection/>
    </xf>
    <xf numFmtId="0" fontId="2" fillId="38" borderId="10" xfId="50" applyFill="1" applyBorder="1">
      <alignment/>
      <protection/>
    </xf>
    <xf numFmtId="0" fontId="2" fillId="38" borderId="10" xfId="50" applyFont="1" applyFill="1" applyBorder="1">
      <alignment/>
      <protection/>
    </xf>
    <xf numFmtId="1" fontId="2" fillId="39" borderId="10" xfId="50" applyNumberFormat="1" applyFill="1" applyBorder="1">
      <alignment/>
      <protection/>
    </xf>
    <xf numFmtId="0" fontId="2" fillId="39" borderId="10" xfId="50" applyFill="1" applyBorder="1">
      <alignment/>
      <protection/>
    </xf>
    <xf numFmtId="0" fontId="2" fillId="39" borderId="10" xfId="50" applyFont="1" applyFill="1" applyBorder="1">
      <alignment/>
      <protection/>
    </xf>
    <xf numFmtId="0" fontId="2" fillId="0" borderId="0" xfId="50">
      <alignment/>
      <protection/>
    </xf>
    <xf numFmtId="9" fontId="5" fillId="40" borderId="10" xfId="50" applyNumberFormat="1" applyFont="1" applyFill="1" applyBorder="1" applyAlignment="1">
      <alignment horizontal="center" wrapText="1"/>
      <protection/>
    </xf>
    <xf numFmtId="9" fontId="5" fillId="41" borderId="10" xfId="50" applyNumberFormat="1" applyFont="1" applyFill="1" applyBorder="1" applyAlignment="1">
      <alignment horizontal="center" wrapText="1"/>
      <protection/>
    </xf>
    <xf numFmtId="9" fontId="5" fillId="42" borderId="10" xfId="50" applyNumberFormat="1" applyFont="1" applyFill="1" applyBorder="1" applyAlignment="1">
      <alignment horizontal="center" wrapText="1"/>
      <protection/>
    </xf>
    <xf numFmtId="9" fontId="5" fillId="43" borderId="10" xfId="50" applyNumberFormat="1" applyFont="1" applyFill="1" applyBorder="1" applyAlignment="1">
      <alignment horizontal="center" wrapText="1"/>
      <protection/>
    </xf>
    <xf numFmtId="0" fontId="2" fillId="44" borderId="10" xfId="50" applyFill="1" applyBorder="1" applyAlignment="1">
      <alignment wrapText="1"/>
      <protection/>
    </xf>
    <xf numFmtId="0" fontId="2" fillId="0" borderId="0" xfId="50" applyBorder="1">
      <alignment/>
      <protection/>
    </xf>
    <xf numFmtId="0" fontId="5" fillId="0" borderId="0" xfId="50" applyFont="1" applyBorder="1">
      <alignment/>
      <protection/>
    </xf>
    <xf numFmtId="0" fontId="5" fillId="0" borderId="0" xfId="50" applyFont="1" applyFill="1" applyBorder="1">
      <alignment/>
      <protection/>
    </xf>
    <xf numFmtId="164" fontId="2" fillId="0" borderId="0" xfId="50" applyNumberFormat="1" applyFill="1" applyBorder="1">
      <alignment/>
      <protection/>
    </xf>
    <xf numFmtId="0" fontId="2" fillId="0" borderId="0" xfId="50" applyFill="1" applyBorder="1">
      <alignment/>
      <protection/>
    </xf>
    <xf numFmtId="0" fontId="2" fillId="0" borderId="0" xfId="50" applyFont="1" applyFill="1" applyBorder="1">
      <alignment/>
      <protection/>
    </xf>
    <xf numFmtId="1" fontId="2" fillId="0" borderId="0" xfId="50" applyNumberFormat="1" applyFill="1" applyBorder="1">
      <alignment/>
      <protection/>
    </xf>
    <xf numFmtId="0" fontId="2" fillId="0" borderId="0" xfId="50" applyFill="1">
      <alignment/>
      <protection/>
    </xf>
    <xf numFmtId="0" fontId="3" fillId="0" borderId="0" xfId="50" applyFont="1" applyAlignment="1">
      <alignment horizontal="center"/>
      <protection/>
    </xf>
    <xf numFmtId="0" fontId="2" fillId="0" borderId="0" xfId="50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tabSelected="1" zoomScale="75" zoomScaleNormal="75" zoomScalePageLayoutView="0" workbookViewId="0" topLeftCell="A16">
      <selection activeCell="A24" sqref="A24:Z24"/>
    </sheetView>
  </sheetViews>
  <sheetFormatPr defaultColWidth="11.421875" defaultRowHeight="15"/>
  <cols>
    <col min="1" max="1" width="4.421875" style="19" customWidth="1"/>
    <col min="2" max="2" width="19.8515625" style="19" bestFit="1" customWidth="1"/>
    <col min="3" max="3" width="9.28125" style="19" bestFit="1" customWidth="1"/>
    <col min="4" max="4" width="11.421875" style="19" customWidth="1"/>
    <col min="5" max="5" width="0.42578125" style="19" customWidth="1"/>
    <col min="6" max="6" width="5.57421875" style="19" hidden="1" customWidth="1"/>
    <col min="7" max="7" width="0.2890625" style="19" customWidth="1"/>
    <col min="8" max="8" width="0.13671875" style="19" customWidth="1"/>
    <col min="9" max="9" width="0.2890625" style="19" customWidth="1"/>
    <col min="10" max="10" width="6.00390625" style="19" customWidth="1"/>
    <col min="11" max="11" width="11.421875" style="19" customWidth="1"/>
    <col min="12" max="12" width="12.140625" style="19" customWidth="1"/>
    <col min="13" max="17" width="11.7109375" style="19" customWidth="1"/>
    <col min="18" max="18" width="6.421875" style="19" customWidth="1"/>
    <col min="19" max="19" width="12.7109375" style="19" customWidth="1"/>
    <col min="20" max="21" width="11.421875" style="19" customWidth="1"/>
    <col min="22" max="22" width="12.00390625" style="19" customWidth="1"/>
    <col min="23" max="24" width="11.421875" style="19" customWidth="1"/>
    <col min="25" max="25" width="6.57421875" style="19" hidden="1" customWidth="1"/>
    <col min="26" max="26" width="11.421875" style="19" customWidth="1"/>
    <col min="27" max="27" width="0.13671875" style="19" hidden="1" customWidth="1"/>
    <col min="28" max="28" width="11.28125" style="19" hidden="1" customWidth="1"/>
    <col min="29" max="30" width="11.421875" style="19" hidden="1" customWidth="1"/>
    <col min="31" max="31" width="6.8515625" style="19" hidden="1" customWidth="1"/>
    <col min="32" max="32" width="11.421875" style="19" hidden="1" customWidth="1"/>
    <col min="33" max="34" width="0.13671875" style="19" hidden="1" customWidth="1"/>
    <col min="35" max="35" width="11.421875" style="19" hidden="1" customWidth="1"/>
    <col min="36" max="37" width="0.13671875" style="19" hidden="1" customWidth="1"/>
    <col min="38" max="40" width="11.421875" style="19" hidden="1" customWidth="1"/>
    <col min="41" max="16384" width="11.421875" style="19" customWidth="1"/>
  </cols>
  <sheetData>
    <row r="1" spans="1:35" s="2" customFormat="1" ht="23.25">
      <c r="A1" s="33" t="s">
        <v>84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1"/>
      <c r="AB1" s="1"/>
      <c r="AC1" s="1"/>
      <c r="AD1" s="1"/>
      <c r="AE1" s="1"/>
      <c r="AF1" s="1"/>
      <c r="AG1" s="1"/>
      <c r="AH1" s="1"/>
      <c r="AI1" s="1"/>
    </row>
    <row r="3" spans="4:35" s="3" customFormat="1" ht="68.25" customHeight="1">
      <c r="D3" s="4" t="s">
        <v>0</v>
      </c>
      <c r="E3" s="5">
        <v>0.5</v>
      </c>
      <c r="F3" s="5"/>
      <c r="G3" s="6" t="s">
        <v>1</v>
      </c>
      <c r="H3" s="6"/>
      <c r="I3" s="6" t="s">
        <v>2</v>
      </c>
      <c r="J3" s="5">
        <v>0.6</v>
      </c>
      <c r="K3" s="7" t="s">
        <v>3</v>
      </c>
      <c r="L3" s="7" t="s">
        <v>4</v>
      </c>
      <c r="M3" s="7" t="s">
        <v>5</v>
      </c>
      <c r="N3" s="7" t="s">
        <v>6</v>
      </c>
      <c r="O3" s="7" t="s">
        <v>7</v>
      </c>
      <c r="P3" s="7" t="s">
        <v>8</v>
      </c>
      <c r="Q3" s="7" t="s">
        <v>9</v>
      </c>
      <c r="R3" s="5">
        <v>0.7</v>
      </c>
      <c r="S3" s="7" t="s">
        <v>10</v>
      </c>
      <c r="T3" s="7" t="s">
        <v>11</v>
      </c>
      <c r="U3" s="7" t="s">
        <v>12</v>
      </c>
      <c r="V3" s="8" t="s">
        <v>13</v>
      </c>
      <c r="W3" s="8" t="s">
        <v>14</v>
      </c>
      <c r="X3" s="9" t="s">
        <v>15</v>
      </c>
      <c r="Y3" s="9" t="s">
        <v>9</v>
      </c>
      <c r="Z3" s="9" t="s">
        <v>16</v>
      </c>
      <c r="AA3" s="5"/>
      <c r="AB3" s="10" t="s">
        <v>17</v>
      </c>
      <c r="AC3" s="6"/>
      <c r="AD3" s="10" t="s">
        <v>18</v>
      </c>
      <c r="AE3" s="5">
        <v>1.2</v>
      </c>
      <c r="AF3" s="5"/>
      <c r="AG3" s="10" t="s">
        <v>19</v>
      </c>
      <c r="AH3" s="6"/>
      <c r="AI3" s="10" t="s">
        <v>20</v>
      </c>
    </row>
    <row r="4" spans="1:35" ht="24.75" customHeight="1">
      <c r="A4" s="11">
        <v>1</v>
      </c>
      <c r="B4" s="11" t="s">
        <v>21</v>
      </c>
      <c r="C4" s="11" t="s">
        <v>22</v>
      </c>
      <c r="D4" s="12">
        <v>8</v>
      </c>
      <c r="E4" s="13">
        <f aca="true" t="shared" si="0" ref="E4:E12">D4*50/100</f>
        <v>4</v>
      </c>
      <c r="F4" s="11">
        <f aca="true" t="shared" si="1" ref="F4:F12">0.4/E4</f>
        <v>0.1</v>
      </c>
      <c r="G4" s="14" t="str">
        <f>TEXT(F4/24,"h:mm:s")</f>
        <v>0:06:0</v>
      </c>
      <c r="H4" s="15">
        <f aca="true" t="shared" si="2" ref="H4:H12">0.8/E4</f>
        <v>0.2</v>
      </c>
      <c r="I4" s="14" t="str">
        <f>TEXT(H4/24,"h:mm:s")</f>
        <v>0:12:0</v>
      </c>
      <c r="J4" s="13">
        <f aca="true" t="shared" si="3" ref="J4:J12">D4*60/100</f>
        <v>4.8</v>
      </c>
      <c r="K4" s="16">
        <f aca="true" t="shared" si="4" ref="K4:K12">(J4*(60/3600))*1000</f>
        <v>80</v>
      </c>
      <c r="L4" s="16">
        <f aca="true" t="shared" si="5" ref="L4:L12">(J4*(90/3600))*1000</f>
        <v>120</v>
      </c>
      <c r="M4" s="16">
        <f aca="true" t="shared" si="6" ref="M4:M12">(J4*(180/3600))*1000</f>
        <v>240</v>
      </c>
      <c r="N4" s="16">
        <f aca="true" t="shared" si="7" ref="N4:N12">(J4*(360/3600))*1000</f>
        <v>480</v>
      </c>
      <c r="O4" s="16">
        <f aca="true" t="shared" si="8" ref="O4:O12">(J4*(540/3600))*1000</f>
        <v>720</v>
      </c>
      <c r="P4" s="16">
        <f aca="true" t="shared" si="9" ref="P4:P12">(J4*(720/3600))*1000</f>
        <v>960</v>
      </c>
      <c r="Q4" s="16">
        <f aca="true" t="shared" si="10" ref="Q4:Q12">(J4*(900/3600))*1000</f>
        <v>1200</v>
      </c>
      <c r="R4" s="13">
        <f aca="true" t="shared" si="11" ref="R4:R12">D4*70/100</f>
        <v>5.6</v>
      </c>
      <c r="S4" s="16">
        <f aca="true" t="shared" si="12" ref="S4:S12">(R4*(60/3600))*1000</f>
        <v>93.33333333333333</v>
      </c>
      <c r="T4" s="16">
        <f aca="true" t="shared" si="13" ref="T4:T12">(R4*(90/3600))*1000</f>
        <v>139.99999999999997</v>
      </c>
      <c r="U4" s="16">
        <f aca="true" t="shared" si="14" ref="U4:U12">(R4*(180/3600))*1000</f>
        <v>279.99999999999994</v>
      </c>
      <c r="V4" s="16">
        <f aca="true" t="shared" si="15" ref="V4:V12">(R4*(360/3600))*1000</f>
        <v>559.9999999999999</v>
      </c>
      <c r="W4" s="17">
        <f aca="true" t="shared" si="16" ref="W4:W12">(R4*(540/3600))*1000</f>
        <v>840</v>
      </c>
      <c r="X4" s="17">
        <f aca="true" t="shared" si="17" ref="X4:X12">(R4*(720/3600))*1000</f>
        <v>1119.9999999999998</v>
      </c>
      <c r="Y4" s="18">
        <f aca="true" t="shared" si="18" ref="Y4:Y12">(R4*(900/3600))*1000</f>
        <v>1400</v>
      </c>
      <c r="Z4" s="16">
        <f aca="true" t="shared" si="19" ref="Z4:Z12">(R4*(900/3600))*1000</f>
        <v>1400</v>
      </c>
      <c r="AA4" s="11" t="e">
        <f>0.4/#REF!</f>
        <v>#REF!</v>
      </c>
      <c r="AB4" s="14" t="e">
        <f aca="true" t="shared" si="20" ref="AB4:AB12">TEXT(AA4/24,"h:mm:s")</f>
        <v>#REF!</v>
      </c>
      <c r="AC4" s="15" t="e">
        <f>0.8/#REF!</f>
        <v>#REF!</v>
      </c>
      <c r="AD4" s="14" t="e">
        <f aca="true" t="shared" si="21" ref="AD4:AD12">TEXT(AC4/24,"h:mm:s")</f>
        <v>#REF!</v>
      </c>
      <c r="AE4" s="13">
        <f aca="true" t="shared" si="22" ref="AE4:AE12">D4*120/100</f>
        <v>9.6</v>
      </c>
      <c r="AF4" s="11">
        <f aca="true" t="shared" si="23" ref="AF4:AF12">0.4/AE4</f>
        <v>0.04166666666666667</v>
      </c>
      <c r="AG4" s="14" t="str">
        <f aca="true" t="shared" si="24" ref="AG4:AG12">TEXT(AF4/24,"h:mm:s")</f>
        <v>0:02:30</v>
      </c>
      <c r="AH4" s="15">
        <f aca="true" t="shared" si="25" ref="AH4:AH12">0.8/AE4</f>
        <v>0.08333333333333334</v>
      </c>
      <c r="AI4" s="14" t="str">
        <f aca="true" t="shared" si="26" ref="AI4:AI12">TEXT(AH4/24,"h:mm:s")</f>
        <v>0:05:0</v>
      </c>
    </row>
    <row r="5" spans="1:35" ht="24.75" customHeight="1">
      <c r="A5" s="11">
        <v>2</v>
      </c>
      <c r="B5" s="11" t="s">
        <v>23</v>
      </c>
      <c r="C5" s="11" t="s">
        <v>24</v>
      </c>
      <c r="D5" s="12">
        <v>9</v>
      </c>
      <c r="E5" s="13"/>
      <c r="F5" s="11"/>
      <c r="G5" s="14"/>
      <c r="H5" s="15"/>
      <c r="I5" s="14"/>
      <c r="J5" s="13">
        <f>D5*60/100</f>
        <v>5.4</v>
      </c>
      <c r="K5" s="16">
        <f t="shared" si="4"/>
        <v>90.00000000000001</v>
      </c>
      <c r="L5" s="16">
        <f>(J5*(90/3600))*1000</f>
        <v>135</v>
      </c>
      <c r="M5" s="16">
        <f>(J5*(180/3600))*1000</f>
        <v>270</v>
      </c>
      <c r="N5" s="16">
        <f>(J5*(360/3600))*1000</f>
        <v>540</v>
      </c>
      <c r="O5" s="16">
        <f>(J5*(540/3600))*1000</f>
        <v>810</v>
      </c>
      <c r="P5" s="16">
        <f>(J5*(720/3600))*1000</f>
        <v>1080</v>
      </c>
      <c r="Q5" s="16">
        <f>(J5*(900/3600))*1000</f>
        <v>1350</v>
      </c>
      <c r="R5" s="13">
        <f>D5*70/100</f>
        <v>6.3</v>
      </c>
      <c r="S5" s="16">
        <f t="shared" si="12"/>
        <v>105</v>
      </c>
      <c r="T5" s="16">
        <f>(R5*(90/3600))*1000</f>
        <v>157.5</v>
      </c>
      <c r="U5" s="16">
        <f>(R5*(180/3600))*1000</f>
        <v>315</v>
      </c>
      <c r="V5" s="16">
        <f>(R5*(360/3600))*1000</f>
        <v>630</v>
      </c>
      <c r="W5" s="17">
        <f>(R5*(540/3600))*1000</f>
        <v>945</v>
      </c>
      <c r="X5" s="17">
        <f>(R5*(720/3600))*1000</f>
        <v>1260</v>
      </c>
      <c r="Y5" s="18">
        <f>(R5*(900/3600))*1000</f>
        <v>1575</v>
      </c>
      <c r="Z5" s="16">
        <f>(R5*(900/3600))*1000</f>
        <v>1575</v>
      </c>
      <c r="AA5" s="11"/>
      <c r="AB5" s="14"/>
      <c r="AC5" s="15"/>
      <c r="AD5" s="14"/>
      <c r="AE5" s="13"/>
      <c r="AF5" s="11"/>
      <c r="AG5" s="14"/>
      <c r="AH5" s="15"/>
      <c r="AI5" s="14"/>
    </row>
    <row r="6" spans="1:35" ht="24.75" customHeight="1">
      <c r="A6" s="11">
        <v>3</v>
      </c>
      <c r="B6" s="11" t="s">
        <v>25</v>
      </c>
      <c r="C6" s="11" t="s">
        <v>26</v>
      </c>
      <c r="D6" s="12">
        <v>10</v>
      </c>
      <c r="E6" s="13">
        <f t="shared" si="0"/>
        <v>5</v>
      </c>
      <c r="F6" s="11">
        <f t="shared" si="1"/>
        <v>0.08</v>
      </c>
      <c r="G6" s="14" t="str">
        <f>TEXT(F6/24,"h:mm:s")</f>
        <v>0:04:48</v>
      </c>
      <c r="H6" s="15">
        <f t="shared" si="2"/>
        <v>0.16</v>
      </c>
      <c r="I6" s="14" t="str">
        <f>TEXT(H6/24,"h:mm:s")</f>
        <v>0:09:36</v>
      </c>
      <c r="J6" s="13">
        <f t="shared" si="3"/>
        <v>6</v>
      </c>
      <c r="K6" s="16">
        <f t="shared" si="4"/>
        <v>100</v>
      </c>
      <c r="L6" s="16">
        <f t="shared" si="5"/>
        <v>150.00000000000003</v>
      </c>
      <c r="M6" s="16">
        <f t="shared" si="6"/>
        <v>300.00000000000006</v>
      </c>
      <c r="N6" s="16">
        <f t="shared" si="7"/>
        <v>600.0000000000001</v>
      </c>
      <c r="O6" s="16">
        <f t="shared" si="8"/>
        <v>899.9999999999999</v>
      </c>
      <c r="P6" s="16">
        <f t="shared" si="9"/>
        <v>1200.0000000000002</v>
      </c>
      <c r="Q6" s="16">
        <f t="shared" si="10"/>
        <v>1500</v>
      </c>
      <c r="R6" s="13">
        <f t="shared" si="11"/>
        <v>7</v>
      </c>
      <c r="S6" s="16">
        <f t="shared" si="12"/>
        <v>116.66666666666667</v>
      </c>
      <c r="T6" s="16">
        <f t="shared" si="13"/>
        <v>175.00000000000003</v>
      </c>
      <c r="U6" s="16">
        <f t="shared" si="14"/>
        <v>350.00000000000006</v>
      </c>
      <c r="V6" s="16">
        <f t="shared" si="15"/>
        <v>700.0000000000001</v>
      </c>
      <c r="W6" s="17">
        <f t="shared" si="16"/>
        <v>1050</v>
      </c>
      <c r="X6" s="17">
        <f t="shared" si="17"/>
        <v>1400.0000000000002</v>
      </c>
      <c r="Y6" s="18">
        <f t="shared" si="18"/>
        <v>1750</v>
      </c>
      <c r="Z6" s="16">
        <f t="shared" si="19"/>
        <v>1750</v>
      </c>
      <c r="AA6" s="11" t="e">
        <f>0.4/#REF!</f>
        <v>#REF!</v>
      </c>
      <c r="AB6" s="14" t="e">
        <f t="shared" si="20"/>
        <v>#REF!</v>
      </c>
      <c r="AC6" s="15" t="e">
        <f>0.8/#REF!</f>
        <v>#REF!</v>
      </c>
      <c r="AD6" s="14" t="e">
        <f t="shared" si="21"/>
        <v>#REF!</v>
      </c>
      <c r="AE6" s="13">
        <f t="shared" si="22"/>
        <v>12</v>
      </c>
      <c r="AF6" s="11">
        <f t="shared" si="23"/>
        <v>0.03333333333333333</v>
      </c>
      <c r="AG6" s="14" t="str">
        <f t="shared" si="24"/>
        <v>0:02:0</v>
      </c>
      <c r="AH6" s="15">
        <f t="shared" si="25"/>
        <v>0.06666666666666667</v>
      </c>
      <c r="AI6" s="14" t="str">
        <f t="shared" si="26"/>
        <v>0:04:0</v>
      </c>
    </row>
    <row r="7" spans="1:35" ht="24.75" customHeight="1">
      <c r="A7" s="11">
        <v>4</v>
      </c>
      <c r="B7" s="11" t="s">
        <v>27</v>
      </c>
      <c r="C7" s="11" t="s">
        <v>28</v>
      </c>
      <c r="D7" s="12">
        <v>11</v>
      </c>
      <c r="E7" s="13">
        <f t="shared" si="0"/>
        <v>5.5</v>
      </c>
      <c r="F7" s="11">
        <f t="shared" si="1"/>
        <v>0.07272727272727274</v>
      </c>
      <c r="G7" s="14" t="str">
        <f>TEXT(F7/24,"h:mm:s")</f>
        <v>0:04:22</v>
      </c>
      <c r="H7" s="15">
        <f t="shared" si="2"/>
        <v>0.14545454545454548</v>
      </c>
      <c r="I7" s="14" t="str">
        <f>TEXT(H7/24,"h:mm:s")</f>
        <v>0:08:44</v>
      </c>
      <c r="J7" s="13">
        <f t="shared" si="3"/>
        <v>6.6</v>
      </c>
      <c r="K7" s="16">
        <f t="shared" si="4"/>
        <v>109.99999999999999</v>
      </c>
      <c r="L7" s="16">
        <f t="shared" si="5"/>
        <v>165</v>
      </c>
      <c r="M7" s="16">
        <f t="shared" si="6"/>
        <v>330</v>
      </c>
      <c r="N7" s="16">
        <f t="shared" si="7"/>
        <v>660</v>
      </c>
      <c r="O7" s="16">
        <f t="shared" si="8"/>
        <v>989.9999999999999</v>
      </c>
      <c r="P7" s="16">
        <f t="shared" si="9"/>
        <v>1320</v>
      </c>
      <c r="Q7" s="16">
        <f t="shared" si="10"/>
        <v>1650</v>
      </c>
      <c r="R7" s="13">
        <f t="shared" si="11"/>
        <v>7.7</v>
      </c>
      <c r="S7" s="16">
        <f t="shared" si="12"/>
        <v>128.33333333333331</v>
      </c>
      <c r="T7" s="16">
        <f t="shared" si="13"/>
        <v>192.5</v>
      </c>
      <c r="U7" s="16">
        <f t="shared" si="14"/>
        <v>385</v>
      </c>
      <c r="V7" s="16">
        <f t="shared" si="15"/>
        <v>770</v>
      </c>
      <c r="W7" s="17">
        <f t="shared" si="16"/>
        <v>1155</v>
      </c>
      <c r="X7" s="17">
        <f t="shared" si="17"/>
        <v>1540</v>
      </c>
      <c r="Y7" s="18">
        <f t="shared" si="18"/>
        <v>1925</v>
      </c>
      <c r="Z7" s="16">
        <f t="shared" si="19"/>
        <v>1925</v>
      </c>
      <c r="AA7" s="11" t="e">
        <f>0.4/#REF!</f>
        <v>#REF!</v>
      </c>
      <c r="AB7" s="14" t="e">
        <f t="shared" si="20"/>
        <v>#REF!</v>
      </c>
      <c r="AC7" s="15" t="e">
        <f>0.8/#REF!</f>
        <v>#REF!</v>
      </c>
      <c r="AD7" s="14" t="e">
        <f t="shared" si="21"/>
        <v>#REF!</v>
      </c>
      <c r="AE7" s="13">
        <f t="shared" si="22"/>
        <v>13.2</v>
      </c>
      <c r="AF7" s="11">
        <f t="shared" si="23"/>
        <v>0.030303030303030307</v>
      </c>
      <c r="AG7" s="14" t="str">
        <f t="shared" si="24"/>
        <v>0:01:49</v>
      </c>
      <c r="AH7" s="15">
        <f t="shared" si="25"/>
        <v>0.060606060606060615</v>
      </c>
      <c r="AI7" s="14" t="str">
        <f t="shared" si="26"/>
        <v>0:03:38</v>
      </c>
    </row>
    <row r="8" spans="1:35" ht="24.75" customHeight="1">
      <c r="A8" s="11">
        <v>5</v>
      </c>
      <c r="B8" s="11" t="s">
        <v>29</v>
      </c>
      <c r="C8" s="11" t="s">
        <v>30</v>
      </c>
      <c r="D8" s="12">
        <v>12</v>
      </c>
      <c r="E8" s="13">
        <f t="shared" si="0"/>
        <v>6</v>
      </c>
      <c r="F8" s="11">
        <f t="shared" si="1"/>
        <v>0.06666666666666667</v>
      </c>
      <c r="G8" s="14" t="str">
        <f>TEXT(F8/24,"h:mm:s")</f>
        <v>0:04:0</v>
      </c>
      <c r="H8" s="15">
        <f t="shared" si="2"/>
        <v>0.13333333333333333</v>
      </c>
      <c r="I8" s="14" t="str">
        <f>TEXT(H8/24,"h:mm:s")</f>
        <v>0:08:0</v>
      </c>
      <c r="J8" s="13">
        <f t="shared" si="3"/>
        <v>7.2</v>
      </c>
      <c r="K8" s="16">
        <f t="shared" si="4"/>
        <v>120</v>
      </c>
      <c r="L8" s="16">
        <f>(J8*(90/3600))*1000</f>
        <v>180.00000000000003</v>
      </c>
      <c r="M8" s="16">
        <f t="shared" si="6"/>
        <v>360.00000000000006</v>
      </c>
      <c r="N8" s="16">
        <f t="shared" si="7"/>
        <v>720.0000000000001</v>
      </c>
      <c r="O8" s="16">
        <f t="shared" si="8"/>
        <v>1080</v>
      </c>
      <c r="P8" s="16">
        <f t="shared" si="9"/>
        <v>1440.0000000000002</v>
      </c>
      <c r="Q8" s="16">
        <f t="shared" si="10"/>
        <v>1800</v>
      </c>
      <c r="R8" s="13">
        <f t="shared" si="11"/>
        <v>8.4</v>
      </c>
      <c r="S8" s="16">
        <f t="shared" si="12"/>
        <v>140</v>
      </c>
      <c r="T8" s="16">
        <f t="shared" si="13"/>
        <v>210.00000000000003</v>
      </c>
      <c r="U8" s="16">
        <f t="shared" si="14"/>
        <v>420.00000000000006</v>
      </c>
      <c r="V8" s="16">
        <f t="shared" si="15"/>
        <v>840.0000000000001</v>
      </c>
      <c r="W8" s="17">
        <f t="shared" si="16"/>
        <v>1260</v>
      </c>
      <c r="X8" s="17">
        <f t="shared" si="17"/>
        <v>1680.0000000000002</v>
      </c>
      <c r="Y8" s="18">
        <f t="shared" si="18"/>
        <v>2100</v>
      </c>
      <c r="Z8" s="16">
        <f t="shared" si="19"/>
        <v>2100</v>
      </c>
      <c r="AA8" s="11" t="e">
        <f>0.4/#REF!</f>
        <v>#REF!</v>
      </c>
      <c r="AB8" s="14" t="e">
        <f t="shared" si="20"/>
        <v>#REF!</v>
      </c>
      <c r="AC8" s="15" t="e">
        <f>0.8/#REF!</f>
        <v>#REF!</v>
      </c>
      <c r="AD8" s="14" t="e">
        <f t="shared" si="21"/>
        <v>#REF!</v>
      </c>
      <c r="AE8" s="13">
        <f t="shared" si="22"/>
        <v>14.4</v>
      </c>
      <c r="AF8" s="11">
        <f t="shared" si="23"/>
        <v>0.02777777777777778</v>
      </c>
      <c r="AG8" s="14" t="str">
        <f t="shared" si="24"/>
        <v>0:01:40</v>
      </c>
      <c r="AH8" s="15">
        <f t="shared" si="25"/>
        <v>0.05555555555555556</v>
      </c>
      <c r="AI8" s="14" t="str">
        <f t="shared" si="26"/>
        <v>0:03:20</v>
      </c>
    </row>
    <row r="9" spans="1:35" ht="24.75" customHeight="1">
      <c r="A9" s="11">
        <v>6</v>
      </c>
      <c r="B9" s="11" t="s">
        <v>31</v>
      </c>
      <c r="C9" s="11" t="s">
        <v>32</v>
      </c>
      <c r="D9" s="12">
        <v>13</v>
      </c>
      <c r="E9" s="13">
        <f t="shared" si="0"/>
        <v>6.5</v>
      </c>
      <c r="F9" s="11">
        <f t="shared" si="1"/>
        <v>0.06153846153846154</v>
      </c>
      <c r="G9" s="14" t="str">
        <f>TEXT(F9/24,"h:mm:s")</f>
        <v>0:03:42</v>
      </c>
      <c r="H9" s="15">
        <f t="shared" si="2"/>
        <v>0.12307692307692308</v>
      </c>
      <c r="I9" s="14" t="str">
        <f>TEXT(H9/24,"h:mm:s")</f>
        <v>0:07:23</v>
      </c>
      <c r="J9" s="13">
        <f t="shared" si="3"/>
        <v>7.8</v>
      </c>
      <c r="K9" s="16">
        <f t="shared" si="4"/>
        <v>130</v>
      </c>
      <c r="L9" s="16">
        <f t="shared" si="5"/>
        <v>195</v>
      </c>
      <c r="M9" s="16">
        <f t="shared" si="6"/>
        <v>390</v>
      </c>
      <c r="N9" s="16">
        <f t="shared" si="7"/>
        <v>780</v>
      </c>
      <c r="O9" s="16">
        <f t="shared" si="8"/>
        <v>1170</v>
      </c>
      <c r="P9" s="16">
        <f t="shared" si="9"/>
        <v>1560</v>
      </c>
      <c r="Q9" s="16">
        <f t="shared" si="10"/>
        <v>1950</v>
      </c>
      <c r="R9" s="13">
        <f t="shared" si="11"/>
        <v>9.1</v>
      </c>
      <c r="S9" s="16">
        <f t="shared" si="12"/>
        <v>151.66666666666669</v>
      </c>
      <c r="T9" s="16">
        <f t="shared" si="13"/>
        <v>227.5</v>
      </c>
      <c r="U9" s="16">
        <f t="shared" si="14"/>
        <v>455</v>
      </c>
      <c r="V9" s="16">
        <f t="shared" si="15"/>
        <v>910</v>
      </c>
      <c r="W9" s="17">
        <f t="shared" si="16"/>
        <v>1365</v>
      </c>
      <c r="X9" s="17">
        <f t="shared" si="17"/>
        <v>1820</v>
      </c>
      <c r="Y9" s="18">
        <f t="shared" si="18"/>
        <v>2275</v>
      </c>
      <c r="Z9" s="16">
        <f t="shared" si="19"/>
        <v>2275</v>
      </c>
      <c r="AA9" s="11" t="e">
        <f>0.4/#REF!</f>
        <v>#REF!</v>
      </c>
      <c r="AB9" s="14" t="e">
        <f t="shared" si="20"/>
        <v>#REF!</v>
      </c>
      <c r="AC9" s="15" t="e">
        <f>0.8/#REF!</f>
        <v>#REF!</v>
      </c>
      <c r="AD9" s="14" t="e">
        <f t="shared" si="21"/>
        <v>#REF!</v>
      </c>
      <c r="AE9" s="13">
        <f t="shared" si="22"/>
        <v>15.6</v>
      </c>
      <c r="AF9" s="11">
        <f t="shared" si="23"/>
        <v>0.025641025641025644</v>
      </c>
      <c r="AG9" s="14" t="str">
        <f t="shared" si="24"/>
        <v>0:01:32</v>
      </c>
      <c r="AH9" s="15">
        <f t="shared" si="25"/>
        <v>0.05128205128205129</v>
      </c>
      <c r="AI9" s="14" t="str">
        <f t="shared" si="26"/>
        <v>0:03:5</v>
      </c>
    </row>
    <row r="10" spans="1:35" ht="24.75" customHeight="1">
      <c r="A10" s="11">
        <v>7</v>
      </c>
      <c r="B10" s="11" t="s">
        <v>33</v>
      </c>
      <c r="C10" s="11" t="s">
        <v>34</v>
      </c>
      <c r="D10" s="12">
        <v>14</v>
      </c>
      <c r="E10" s="13"/>
      <c r="F10" s="11"/>
      <c r="G10" s="14"/>
      <c r="H10" s="15"/>
      <c r="I10" s="14"/>
      <c r="J10" s="13">
        <f>D10*60/100</f>
        <v>8.4</v>
      </c>
      <c r="K10" s="16">
        <f t="shared" si="4"/>
        <v>140</v>
      </c>
      <c r="L10" s="16">
        <f>(J10*(90/3600))*1000</f>
        <v>210.00000000000003</v>
      </c>
      <c r="M10" s="16">
        <f>(J10*(180/3600))*1000</f>
        <v>420.00000000000006</v>
      </c>
      <c r="N10" s="16">
        <f>(J10*(360/3600))*1000</f>
        <v>840.0000000000001</v>
      </c>
      <c r="O10" s="16">
        <f>(J10*(540/3600))*1000</f>
        <v>1260</v>
      </c>
      <c r="P10" s="16">
        <f>(J10*(720/3600))*1000</f>
        <v>1680.0000000000002</v>
      </c>
      <c r="Q10" s="16">
        <f>(J10*(900/3600))*1000</f>
        <v>2100</v>
      </c>
      <c r="R10" s="13">
        <f>D10*70/100</f>
        <v>9.8</v>
      </c>
      <c r="S10" s="16">
        <f t="shared" si="12"/>
        <v>163.33333333333334</v>
      </c>
      <c r="T10" s="16">
        <f>(R10*(90/3600))*1000</f>
        <v>245.00000000000003</v>
      </c>
      <c r="U10" s="16">
        <f>(R10*(180/3600))*1000</f>
        <v>490.00000000000006</v>
      </c>
      <c r="V10" s="16">
        <f>(R10*(360/3600))*1000</f>
        <v>980.0000000000001</v>
      </c>
      <c r="W10" s="17">
        <f>(R10*(540/3600))*1000</f>
        <v>1470</v>
      </c>
      <c r="X10" s="17">
        <f>(R10*(720/3600))*1000</f>
        <v>1960.0000000000002</v>
      </c>
      <c r="Y10" s="18">
        <f>(R10*(900/3600))*1000</f>
        <v>2450</v>
      </c>
      <c r="Z10" s="16">
        <f>(R10*(900/3600))*1000</f>
        <v>2450</v>
      </c>
      <c r="AA10" s="11"/>
      <c r="AB10" s="14"/>
      <c r="AC10" s="15"/>
      <c r="AD10" s="14"/>
      <c r="AE10" s="13"/>
      <c r="AF10" s="11"/>
      <c r="AG10" s="14"/>
      <c r="AH10" s="15"/>
      <c r="AI10" s="14"/>
    </row>
    <row r="11" spans="1:35" ht="24.75" customHeight="1">
      <c r="A11" s="11">
        <v>8</v>
      </c>
      <c r="B11" s="11" t="s">
        <v>35</v>
      </c>
      <c r="C11" s="11" t="s">
        <v>36</v>
      </c>
      <c r="D11" s="12">
        <v>15</v>
      </c>
      <c r="E11" s="13"/>
      <c r="F11" s="11"/>
      <c r="G11" s="14"/>
      <c r="H11" s="15"/>
      <c r="I11" s="14"/>
      <c r="J11" s="13">
        <f>D11*60/100</f>
        <v>9</v>
      </c>
      <c r="K11" s="16">
        <f t="shared" si="4"/>
        <v>150</v>
      </c>
      <c r="L11" s="16">
        <f>(J11*(90/3600))*1000</f>
        <v>225</v>
      </c>
      <c r="M11" s="16">
        <f>(J11*(180/3600))*1000</f>
        <v>450</v>
      </c>
      <c r="N11" s="16">
        <f>(J11*(360/3600))*1000</f>
        <v>900</v>
      </c>
      <c r="O11" s="16">
        <f>(J11*(540/3600))*1000</f>
        <v>1349.9999999999998</v>
      </c>
      <c r="P11" s="16">
        <f>(J11*(720/3600))*1000</f>
        <v>1800</v>
      </c>
      <c r="Q11" s="16">
        <f>(J11*(900/3600))*1000</f>
        <v>2250</v>
      </c>
      <c r="R11" s="13">
        <f>D11*70/100</f>
        <v>10.5</v>
      </c>
      <c r="S11" s="16">
        <f t="shared" si="12"/>
        <v>175</v>
      </c>
      <c r="T11" s="16">
        <f>(R11*(90/3600))*1000</f>
        <v>262.5</v>
      </c>
      <c r="U11" s="16">
        <f>(R11*(180/3600))*1000</f>
        <v>525</v>
      </c>
      <c r="V11" s="16">
        <f>(R11*(360/3600))*1000</f>
        <v>1050</v>
      </c>
      <c r="W11" s="17">
        <f>(R11*(540/3600))*1000</f>
        <v>1575</v>
      </c>
      <c r="X11" s="17">
        <f>(R11*(720/3600))*1000</f>
        <v>2100</v>
      </c>
      <c r="Y11" s="18">
        <f>(R11*(900/3600))*1000</f>
        <v>2625</v>
      </c>
      <c r="Z11" s="16">
        <f>(R11*(900/3600))*1000</f>
        <v>2625</v>
      </c>
      <c r="AA11" s="11"/>
      <c r="AB11" s="14"/>
      <c r="AC11" s="15"/>
      <c r="AD11" s="14"/>
      <c r="AE11" s="13"/>
      <c r="AF11" s="11"/>
      <c r="AG11" s="14"/>
      <c r="AH11" s="15"/>
      <c r="AI11" s="14"/>
    </row>
    <row r="12" spans="1:35" ht="24.75" customHeight="1">
      <c r="A12" s="11">
        <v>9</v>
      </c>
      <c r="B12" s="11" t="s">
        <v>37</v>
      </c>
      <c r="C12" s="11" t="s">
        <v>38</v>
      </c>
      <c r="D12" s="12">
        <v>16</v>
      </c>
      <c r="E12" s="13">
        <f t="shared" si="0"/>
        <v>8</v>
      </c>
      <c r="F12" s="11">
        <f t="shared" si="1"/>
        <v>0.05</v>
      </c>
      <c r="G12" s="14" t="str">
        <f>TEXT(F12/24,"h:mm:s")</f>
        <v>0:03:0</v>
      </c>
      <c r="H12" s="15">
        <f t="shared" si="2"/>
        <v>0.1</v>
      </c>
      <c r="I12" s="14" t="str">
        <f>TEXT(H12/24,"h:mm:s")</f>
        <v>0:06:0</v>
      </c>
      <c r="J12" s="13">
        <f t="shared" si="3"/>
        <v>9.6</v>
      </c>
      <c r="K12" s="16">
        <f t="shared" si="4"/>
        <v>160</v>
      </c>
      <c r="L12" s="16">
        <f t="shared" si="5"/>
        <v>240</v>
      </c>
      <c r="M12" s="16">
        <f t="shared" si="6"/>
        <v>480</v>
      </c>
      <c r="N12" s="16">
        <f t="shared" si="7"/>
        <v>960</v>
      </c>
      <c r="O12" s="16">
        <f t="shared" si="8"/>
        <v>1440</v>
      </c>
      <c r="P12" s="16">
        <f t="shared" si="9"/>
        <v>1920</v>
      </c>
      <c r="Q12" s="16">
        <f t="shared" si="10"/>
        <v>2400</v>
      </c>
      <c r="R12" s="13">
        <f t="shared" si="11"/>
        <v>11.2</v>
      </c>
      <c r="S12" s="16">
        <f t="shared" si="12"/>
        <v>186.66666666666666</v>
      </c>
      <c r="T12" s="16">
        <f t="shared" si="13"/>
        <v>279.99999999999994</v>
      </c>
      <c r="U12" s="16">
        <f t="shared" si="14"/>
        <v>559.9999999999999</v>
      </c>
      <c r="V12" s="16">
        <f t="shared" si="15"/>
        <v>1119.9999999999998</v>
      </c>
      <c r="W12" s="17">
        <f t="shared" si="16"/>
        <v>1680</v>
      </c>
      <c r="X12" s="17">
        <f t="shared" si="17"/>
        <v>2239.9999999999995</v>
      </c>
      <c r="Y12" s="18">
        <f t="shared" si="18"/>
        <v>2800</v>
      </c>
      <c r="Z12" s="16">
        <f t="shared" si="19"/>
        <v>2800</v>
      </c>
      <c r="AA12" s="11" t="e">
        <f>0.4/#REF!</f>
        <v>#REF!</v>
      </c>
      <c r="AB12" s="14" t="e">
        <f t="shared" si="20"/>
        <v>#REF!</v>
      </c>
      <c r="AC12" s="15" t="e">
        <f>0.8/#REF!</f>
        <v>#REF!</v>
      </c>
      <c r="AD12" s="14" t="e">
        <f t="shared" si="21"/>
        <v>#REF!</v>
      </c>
      <c r="AE12" s="13">
        <f t="shared" si="22"/>
        <v>19.2</v>
      </c>
      <c r="AF12" s="11">
        <f t="shared" si="23"/>
        <v>0.020833333333333336</v>
      </c>
      <c r="AG12" s="14" t="str">
        <f t="shared" si="24"/>
        <v>0:01:15</v>
      </c>
      <c r="AH12" s="15">
        <f t="shared" si="25"/>
        <v>0.04166666666666667</v>
      </c>
      <c r="AI12" s="14" t="str">
        <f t="shared" si="26"/>
        <v>0:02:30</v>
      </c>
    </row>
    <row r="13" ht="24" customHeight="1"/>
    <row r="14" spans="1:26" ht="69" customHeight="1">
      <c r="A14" s="3"/>
      <c r="B14" s="3"/>
      <c r="C14" s="3"/>
      <c r="D14" s="4" t="s">
        <v>0</v>
      </c>
      <c r="E14" s="5">
        <v>0.5</v>
      </c>
      <c r="F14" s="5"/>
      <c r="G14" s="6" t="s">
        <v>1</v>
      </c>
      <c r="H14" s="6"/>
      <c r="I14" s="6" t="s">
        <v>2</v>
      </c>
      <c r="J14" s="5">
        <v>0.8</v>
      </c>
      <c r="K14" s="20" t="s">
        <v>39</v>
      </c>
      <c r="L14" s="20" t="s">
        <v>40</v>
      </c>
      <c r="M14" s="20" t="s">
        <v>41</v>
      </c>
      <c r="N14" s="20" t="s">
        <v>42</v>
      </c>
      <c r="O14" s="20" t="s">
        <v>43</v>
      </c>
      <c r="P14" s="20" t="s">
        <v>44</v>
      </c>
      <c r="Q14" s="20" t="s">
        <v>45</v>
      </c>
      <c r="R14" s="5">
        <v>0.9</v>
      </c>
      <c r="S14" s="20" t="s">
        <v>46</v>
      </c>
      <c r="T14" s="20" t="s">
        <v>47</v>
      </c>
      <c r="U14" s="20" t="s">
        <v>48</v>
      </c>
      <c r="V14" s="21" t="s">
        <v>49</v>
      </c>
      <c r="W14" s="21" t="s">
        <v>50</v>
      </c>
      <c r="X14" s="20" t="s">
        <v>51</v>
      </c>
      <c r="Y14" s="20" t="s">
        <v>9</v>
      </c>
      <c r="Z14" s="20" t="s">
        <v>52</v>
      </c>
    </row>
    <row r="15" spans="1:26" ht="24.75" customHeight="1">
      <c r="A15" s="11">
        <v>1</v>
      </c>
      <c r="B15" s="11" t="s">
        <v>21</v>
      </c>
      <c r="C15" s="11" t="s">
        <v>22</v>
      </c>
      <c r="D15" s="12">
        <v>8</v>
      </c>
      <c r="E15" s="13">
        <f aca="true" t="shared" si="27" ref="E15:E23">D15*50/100</f>
        <v>4</v>
      </c>
      <c r="F15" s="11">
        <f aca="true" t="shared" si="28" ref="F15:F23">0.4/E15</f>
        <v>0.1</v>
      </c>
      <c r="G15" s="14" t="str">
        <f aca="true" t="shared" si="29" ref="G15:G23">TEXT(F15/24,"h:mm:s")</f>
        <v>0:06:0</v>
      </c>
      <c r="H15" s="15">
        <f aca="true" t="shared" si="30" ref="H15:H23">0.8/E15</f>
        <v>0.2</v>
      </c>
      <c r="I15" s="14" t="str">
        <f aca="true" t="shared" si="31" ref="I15:I23">TEXT(H15/24,"h:mm:s")</f>
        <v>0:12:0</v>
      </c>
      <c r="J15" s="13">
        <f aca="true" t="shared" si="32" ref="J15:J23">D15*80/100</f>
        <v>6.4</v>
      </c>
      <c r="K15" s="16">
        <f aca="true" t="shared" si="33" ref="K15:K23">(J15*(60/3600))*1000</f>
        <v>106.66666666666667</v>
      </c>
      <c r="L15" s="16">
        <f aca="true" t="shared" si="34" ref="L15:L23">(J15*(90/3600))*1000</f>
        <v>160.00000000000003</v>
      </c>
      <c r="M15" s="16">
        <f aca="true" t="shared" si="35" ref="M15:M23">(J15*(180/3600))*1000</f>
        <v>320.00000000000006</v>
      </c>
      <c r="N15" s="16">
        <f aca="true" t="shared" si="36" ref="N15:N23">(J15*(360/3600))*1000</f>
        <v>640.0000000000001</v>
      </c>
      <c r="O15" s="16">
        <f aca="true" t="shared" si="37" ref="O15:O23">(J15*(540/3600))*1000</f>
        <v>960</v>
      </c>
      <c r="P15" s="16">
        <f aca="true" t="shared" si="38" ref="P15:P23">(J15*(720/3600))*1000</f>
        <v>1280.0000000000002</v>
      </c>
      <c r="Q15" s="16">
        <f aca="true" t="shared" si="39" ref="Q15:Q23">(J15*(900/3600))*1000</f>
        <v>1600</v>
      </c>
      <c r="R15" s="13">
        <f aca="true" t="shared" si="40" ref="R15:R23">D15*90/100</f>
        <v>7.2</v>
      </c>
      <c r="S15" s="16">
        <f aca="true" t="shared" si="41" ref="S15:S23">(R15*(60/3600))*1000</f>
        <v>120</v>
      </c>
      <c r="T15" s="16">
        <f aca="true" t="shared" si="42" ref="T15:T23">(R15*(90/3600))*1000</f>
        <v>180.00000000000003</v>
      </c>
      <c r="U15" s="16">
        <f aca="true" t="shared" si="43" ref="U15:U23">(R15*(180/3600))*1000</f>
        <v>360.00000000000006</v>
      </c>
      <c r="V15" s="16">
        <f aca="true" t="shared" si="44" ref="V15:V23">(R15*(360/3600))*1000</f>
        <v>720.0000000000001</v>
      </c>
      <c r="W15" s="17">
        <f aca="true" t="shared" si="45" ref="W15:W23">(R15*(540/3600))*1000</f>
        <v>1080</v>
      </c>
      <c r="X15" s="17">
        <f aca="true" t="shared" si="46" ref="X15:X23">(R15*(720/3600))*1000</f>
        <v>1440.0000000000002</v>
      </c>
      <c r="Y15" s="18">
        <f aca="true" t="shared" si="47" ref="Y15:Y23">(R15*(900/3600))*1000</f>
        <v>1800</v>
      </c>
      <c r="Z15" s="16">
        <f aca="true" t="shared" si="48" ref="Z15:Z23">(R15*(900/3600))*1000</f>
        <v>1800</v>
      </c>
    </row>
    <row r="16" spans="1:26" ht="24.75" customHeight="1">
      <c r="A16" s="11">
        <v>2</v>
      </c>
      <c r="B16" s="11" t="s">
        <v>23</v>
      </c>
      <c r="C16" s="11" t="s">
        <v>24</v>
      </c>
      <c r="D16" s="12">
        <v>9</v>
      </c>
      <c r="E16" s="13"/>
      <c r="F16" s="11"/>
      <c r="G16" s="14"/>
      <c r="H16" s="15"/>
      <c r="I16" s="14"/>
      <c r="J16" s="13">
        <f>D16*80/100</f>
        <v>7.2</v>
      </c>
      <c r="K16" s="16">
        <f t="shared" si="33"/>
        <v>120</v>
      </c>
      <c r="L16" s="16">
        <f>(J16*(90/3600))*1000</f>
        <v>180.00000000000003</v>
      </c>
      <c r="M16" s="16">
        <f>(J16*(180/3600))*1000</f>
        <v>360.00000000000006</v>
      </c>
      <c r="N16" s="16">
        <f>(J16*(360/3600))*1000</f>
        <v>720.0000000000001</v>
      </c>
      <c r="O16" s="16">
        <f>(J16*(540/3600))*1000</f>
        <v>1080</v>
      </c>
      <c r="P16" s="16">
        <f>(J16*(720/3600))*1000</f>
        <v>1440.0000000000002</v>
      </c>
      <c r="Q16" s="16">
        <f>(J16*(900/3600))*1000</f>
        <v>1800</v>
      </c>
      <c r="R16" s="13">
        <f>D16*90/100</f>
        <v>8.1</v>
      </c>
      <c r="S16" s="16">
        <f t="shared" si="41"/>
        <v>134.99999999999997</v>
      </c>
      <c r="T16" s="16">
        <f>(R16*(90/3600))*1000</f>
        <v>202.5</v>
      </c>
      <c r="U16" s="16">
        <f>(R16*(180/3600))*1000</f>
        <v>405</v>
      </c>
      <c r="V16" s="16">
        <f>(R16*(360/3600))*1000</f>
        <v>810</v>
      </c>
      <c r="W16" s="17">
        <f>(R16*(540/3600))*1000</f>
        <v>1214.9999999999998</v>
      </c>
      <c r="X16" s="17">
        <f>(R16*(720/3600))*1000</f>
        <v>1620</v>
      </c>
      <c r="Y16" s="18">
        <f>(R16*(900/3600))*1000</f>
        <v>2025</v>
      </c>
      <c r="Z16" s="16">
        <f>(R16*(900/3600))*1000</f>
        <v>2025</v>
      </c>
    </row>
    <row r="17" spans="1:26" ht="24.75" customHeight="1">
      <c r="A17" s="11">
        <v>3</v>
      </c>
      <c r="B17" s="11" t="s">
        <v>25</v>
      </c>
      <c r="C17" s="11" t="s">
        <v>26</v>
      </c>
      <c r="D17" s="12">
        <v>10</v>
      </c>
      <c r="E17" s="13">
        <f t="shared" si="27"/>
        <v>5</v>
      </c>
      <c r="F17" s="11">
        <f t="shared" si="28"/>
        <v>0.08</v>
      </c>
      <c r="G17" s="14" t="str">
        <f t="shared" si="29"/>
        <v>0:04:48</v>
      </c>
      <c r="H17" s="15">
        <f t="shared" si="30"/>
        <v>0.16</v>
      </c>
      <c r="I17" s="14" t="str">
        <f t="shared" si="31"/>
        <v>0:09:36</v>
      </c>
      <c r="J17" s="13">
        <f t="shared" si="32"/>
        <v>8</v>
      </c>
      <c r="K17" s="16">
        <f t="shared" si="33"/>
        <v>133.33333333333334</v>
      </c>
      <c r="L17" s="16">
        <f t="shared" si="34"/>
        <v>200</v>
      </c>
      <c r="M17" s="16">
        <f t="shared" si="35"/>
        <v>400</v>
      </c>
      <c r="N17" s="16">
        <f t="shared" si="36"/>
        <v>800</v>
      </c>
      <c r="O17" s="16">
        <f t="shared" si="37"/>
        <v>1200</v>
      </c>
      <c r="P17" s="16">
        <f t="shared" si="38"/>
        <v>1600</v>
      </c>
      <c r="Q17" s="16">
        <f t="shared" si="39"/>
        <v>2000</v>
      </c>
      <c r="R17" s="13">
        <f t="shared" si="40"/>
        <v>9</v>
      </c>
      <c r="S17" s="16">
        <f t="shared" si="41"/>
        <v>150</v>
      </c>
      <c r="T17" s="16">
        <f t="shared" si="42"/>
        <v>225</v>
      </c>
      <c r="U17" s="16">
        <f t="shared" si="43"/>
        <v>450</v>
      </c>
      <c r="V17" s="16">
        <f t="shared" si="44"/>
        <v>900</v>
      </c>
      <c r="W17" s="17">
        <f t="shared" si="45"/>
        <v>1349.9999999999998</v>
      </c>
      <c r="X17" s="17">
        <f t="shared" si="46"/>
        <v>1800</v>
      </c>
      <c r="Y17" s="18">
        <f t="shared" si="47"/>
        <v>2250</v>
      </c>
      <c r="Z17" s="16">
        <f t="shared" si="48"/>
        <v>2250</v>
      </c>
    </row>
    <row r="18" spans="1:26" ht="24.75" customHeight="1">
      <c r="A18" s="11">
        <v>4</v>
      </c>
      <c r="B18" s="11" t="s">
        <v>27</v>
      </c>
      <c r="C18" s="11" t="s">
        <v>28</v>
      </c>
      <c r="D18" s="12">
        <v>11</v>
      </c>
      <c r="E18" s="13">
        <f t="shared" si="27"/>
        <v>5.5</v>
      </c>
      <c r="F18" s="11">
        <f t="shared" si="28"/>
        <v>0.07272727272727274</v>
      </c>
      <c r="G18" s="14" t="str">
        <f t="shared" si="29"/>
        <v>0:04:22</v>
      </c>
      <c r="H18" s="15">
        <f t="shared" si="30"/>
        <v>0.14545454545454548</v>
      </c>
      <c r="I18" s="14" t="str">
        <f t="shared" si="31"/>
        <v>0:08:44</v>
      </c>
      <c r="J18" s="13">
        <f t="shared" si="32"/>
        <v>8.8</v>
      </c>
      <c r="K18" s="16">
        <f t="shared" si="33"/>
        <v>146.66666666666666</v>
      </c>
      <c r="L18" s="16">
        <f t="shared" si="34"/>
        <v>220.00000000000003</v>
      </c>
      <c r="M18" s="16">
        <f t="shared" si="35"/>
        <v>440.00000000000006</v>
      </c>
      <c r="N18" s="16">
        <f t="shared" si="36"/>
        <v>880.0000000000001</v>
      </c>
      <c r="O18" s="16">
        <f t="shared" si="37"/>
        <v>1320</v>
      </c>
      <c r="P18" s="16">
        <f t="shared" si="38"/>
        <v>1760.0000000000002</v>
      </c>
      <c r="Q18" s="16">
        <f t="shared" si="39"/>
        <v>2200</v>
      </c>
      <c r="R18" s="13">
        <f t="shared" si="40"/>
        <v>9.9</v>
      </c>
      <c r="S18" s="16">
        <f t="shared" si="41"/>
        <v>165</v>
      </c>
      <c r="T18" s="16">
        <f t="shared" si="42"/>
        <v>247.50000000000003</v>
      </c>
      <c r="U18" s="16">
        <f t="shared" si="43"/>
        <v>495.00000000000006</v>
      </c>
      <c r="V18" s="16">
        <f t="shared" si="44"/>
        <v>990.0000000000001</v>
      </c>
      <c r="W18" s="17">
        <f t="shared" si="45"/>
        <v>1485</v>
      </c>
      <c r="X18" s="17">
        <f t="shared" si="46"/>
        <v>1980.0000000000002</v>
      </c>
      <c r="Y18" s="18">
        <f t="shared" si="47"/>
        <v>2475</v>
      </c>
      <c r="Z18" s="16">
        <f t="shared" si="48"/>
        <v>2475</v>
      </c>
    </row>
    <row r="19" spans="1:26" ht="24.75" customHeight="1">
      <c r="A19" s="11">
        <v>5</v>
      </c>
      <c r="B19" s="11" t="s">
        <v>29</v>
      </c>
      <c r="C19" s="11" t="s">
        <v>30</v>
      </c>
      <c r="D19" s="12">
        <v>12</v>
      </c>
      <c r="E19" s="13">
        <f t="shared" si="27"/>
        <v>6</v>
      </c>
      <c r="F19" s="11">
        <f t="shared" si="28"/>
        <v>0.06666666666666667</v>
      </c>
      <c r="G19" s="14" t="str">
        <f t="shared" si="29"/>
        <v>0:04:0</v>
      </c>
      <c r="H19" s="15">
        <f t="shared" si="30"/>
        <v>0.13333333333333333</v>
      </c>
      <c r="I19" s="14" t="str">
        <f t="shared" si="31"/>
        <v>0:08:0</v>
      </c>
      <c r="J19" s="13">
        <f t="shared" si="32"/>
        <v>9.6</v>
      </c>
      <c r="K19" s="16">
        <f t="shared" si="33"/>
        <v>160</v>
      </c>
      <c r="L19" s="16">
        <f t="shared" si="34"/>
        <v>240</v>
      </c>
      <c r="M19" s="16">
        <f t="shared" si="35"/>
        <v>480</v>
      </c>
      <c r="N19" s="16">
        <f t="shared" si="36"/>
        <v>960</v>
      </c>
      <c r="O19" s="16">
        <f t="shared" si="37"/>
        <v>1440</v>
      </c>
      <c r="P19" s="16">
        <f t="shared" si="38"/>
        <v>1920</v>
      </c>
      <c r="Q19" s="16">
        <f t="shared" si="39"/>
        <v>2400</v>
      </c>
      <c r="R19" s="13">
        <f t="shared" si="40"/>
        <v>10.8</v>
      </c>
      <c r="S19" s="16">
        <f t="shared" si="41"/>
        <v>180.00000000000003</v>
      </c>
      <c r="T19" s="16">
        <f t="shared" si="42"/>
        <v>270</v>
      </c>
      <c r="U19" s="16">
        <f t="shared" si="43"/>
        <v>540</v>
      </c>
      <c r="V19" s="16">
        <f t="shared" si="44"/>
        <v>1080</v>
      </c>
      <c r="W19" s="17">
        <f t="shared" si="45"/>
        <v>1620</v>
      </c>
      <c r="X19" s="17">
        <f t="shared" si="46"/>
        <v>2160</v>
      </c>
      <c r="Y19" s="18">
        <f t="shared" si="47"/>
        <v>2700</v>
      </c>
      <c r="Z19" s="16">
        <f t="shared" si="48"/>
        <v>2700</v>
      </c>
    </row>
    <row r="20" spans="1:26" ht="24.75" customHeight="1">
      <c r="A20" s="11">
        <v>6</v>
      </c>
      <c r="B20" s="11" t="s">
        <v>31</v>
      </c>
      <c r="C20" s="11" t="s">
        <v>32</v>
      </c>
      <c r="D20" s="12">
        <v>13</v>
      </c>
      <c r="E20" s="13">
        <f t="shared" si="27"/>
        <v>6.5</v>
      </c>
      <c r="F20" s="11">
        <f t="shared" si="28"/>
        <v>0.06153846153846154</v>
      </c>
      <c r="G20" s="14" t="str">
        <f t="shared" si="29"/>
        <v>0:03:42</v>
      </c>
      <c r="H20" s="15">
        <f t="shared" si="30"/>
        <v>0.12307692307692308</v>
      </c>
      <c r="I20" s="14" t="str">
        <f t="shared" si="31"/>
        <v>0:07:23</v>
      </c>
      <c r="J20" s="13">
        <f t="shared" si="32"/>
        <v>10.4</v>
      </c>
      <c r="K20" s="16">
        <f t="shared" si="33"/>
        <v>173.33333333333334</v>
      </c>
      <c r="L20" s="16">
        <f t="shared" si="34"/>
        <v>260</v>
      </c>
      <c r="M20" s="16">
        <f t="shared" si="35"/>
        <v>520</v>
      </c>
      <c r="N20" s="16">
        <f t="shared" si="36"/>
        <v>1040</v>
      </c>
      <c r="O20" s="16">
        <f t="shared" si="37"/>
        <v>1560</v>
      </c>
      <c r="P20" s="16">
        <f t="shared" si="38"/>
        <v>2080</v>
      </c>
      <c r="Q20" s="16">
        <f t="shared" si="39"/>
        <v>2600</v>
      </c>
      <c r="R20" s="13">
        <f t="shared" si="40"/>
        <v>11.7</v>
      </c>
      <c r="S20" s="16">
        <f t="shared" si="41"/>
        <v>194.99999999999997</v>
      </c>
      <c r="T20" s="16">
        <f t="shared" si="42"/>
        <v>292.5</v>
      </c>
      <c r="U20" s="16">
        <f t="shared" si="43"/>
        <v>585</v>
      </c>
      <c r="V20" s="16">
        <f t="shared" si="44"/>
        <v>1170</v>
      </c>
      <c r="W20" s="17">
        <f t="shared" si="45"/>
        <v>1755</v>
      </c>
      <c r="X20" s="17">
        <f t="shared" si="46"/>
        <v>2340</v>
      </c>
      <c r="Y20" s="18">
        <f t="shared" si="47"/>
        <v>2925</v>
      </c>
      <c r="Z20" s="16">
        <f t="shared" si="48"/>
        <v>2925</v>
      </c>
    </row>
    <row r="21" spans="1:26" ht="24.75" customHeight="1">
      <c r="A21" s="11">
        <v>7</v>
      </c>
      <c r="B21" s="11" t="s">
        <v>33</v>
      </c>
      <c r="C21" s="11" t="s">
        <v>34</v>
      </c>
      <c r="D21" s="12">
        <v>14</v>
      </c>
      <c r="E21" s="13"/>
      <c r="F21" s="11"/>
      <c r="G21" s="14"/>
      <c r="H21" s="15"/>
      <c r="I21" s="14"/>
      <c r="J21" s="13">
        <f>D21*80/100</f>
        <v>11.2</v>
      </c>
      <c r="K21" s="16">
        <f t="shared" si="33"/>
        <v>186.66666666666666</v>
      </c>
      <c r="L21" s="16">
        <f>(J21*(90/3600))*1000</f>
        <v>279.99999999999994</v>
      </c>
      <c r="M21" s="16">
        <f>(J21*(180/3600))*1000</f>
        <v>559.9999999999999</v>
      </c>
      <c r="N21" s="16">
        <f>(J21*(360/3600))*1000</f>
        <v>1119.9999999999998</v>
      </c>
      <c r="O21" s="16">
        <f>(J21*(540/3600))*1000</f>
        <v>1680</v>
      </c>
      <c r="P21" s="16">
        <f>(J21*(720/3600))*1000</f>
        <v>2239.9999999999995</v>
      </c>
      <c r="Q21" s="16">
        <f>(J21*(900/3600))*1000</f>
        <v>2800</v>
      </c>
      <c r="R21" s="13">
        <f>D21*90/100</f>
        <v>12.6</v>
      </c>
      <c r="S21" s="16">
        <f t="shared" si="41"/>
        <v>210</v>
      </c>
      <c r="T21" s="16">
        <f>(R21*(90/3600))*1000</f>
        <v>315</v>
      </c>
      <c r="U21" s="16">
        <f>(R21*(180/3600))*1000</f>
        <v>630</v>
      </c>
      <c r="V21" s="16">
        <f>(R21*(360/3600))*1000</f>
        <v>1260</v>
      </c>
      <c r="W21" s="17">
        <f>(R21*(540/3600))*1000</f>
        <v>1890</v>
      </c>
      <c r="X21" s="17">
        <f>(R21*(720/3600))*1000</f>
        <v>2520</v>
      </c>
      <c r="Y21" s="18">
        <f>(R21*(900/3600))*1000</f>
        <v>3150</v>
      </c>
      <c r="Z21" s="16">
        <f>(R21*(900/3600))*1000</f>
        <v>3150</v>
      </c>
    </row>
    <row r="22" spans="1:26" ht="24.75" customHeight="1">
      <c r="A22" s="11">
        <v>8</v>
      </c>
      <c r="B22" s="11" t="s">
        <v>35</v>
      </c>
      <c r="C22" s="11" t="s">
        <v>36</v>
      </c>
      <c r="D22" s="12">
        <v>15</v>
      </c>
      <c r="E22" s="13"/>
      <c r="F22" s="11"/>
      <c r="G22" s="14"/>
      <c r="H22" s="15"/>
      <c r="I22" s="14"/>
      <c r="J22" s="13">
        <f>D22*80/100</f>
        <v>12</v>
      </c>
      <c r="K22" s="16">
        <f t="shared" si="33"/>
        <v>200</v>
      </c>
      <c r="L22" s="16">
        <f>(J22*(90/3600))*1000</f>
        <v>300.00000000000006</v>
      </c>
      <c r="M22" s="16">
        <f>(J22*(180/3600))*1000</f>
        <v>600.0000000000001</v>
      </c>
      <c r="N22" s="16">
        <f>(J22*(360/3600))*1000</f>
        <v>1200.0000000000002</v>
      </c>
      <c r="O22" s="16">
        <f>(J22*(540/3600))*1000</f>
        <v>1799.9999999999998</v>
      </c>
      <c r="P22" s="16">
        <f>(J22*(720/3600))*1000</f>
        <v>2400.0000000000005</v>
      </c>
      <c r="Q22" s="16">
        <f>(J22*(900/3600))*1000</f>
        <v>3000</v>
      </c>
      <c r="R22" s="13">
        <f>D22*90/100</f>
        <v>13.5</v>
      </c>
      <c r="S22" s="16">
        <f t="shared" si="41"/>
        <v>225</v>
      </c>
      <c r="T22" s="16">
        <f>(R22*(90/3600))*1000</f>
        <v>337.5</v>
      </c>
      <c r="U22" s="16">
        <f>(R22*(180/3600))*1000</f>
        <v>675</v>
      </c>
      <c r="V22" s="16">
        <f>(R22*(360/3600))*1000</f>
        <v>1350</v>
      </c>
      <c r="W22" s="17">
        <f>(R22*(540/3600))*1000</f>
        <v>2025</v>
      </c>
      <c r="X22" s="17">
        <f>(R22*(720/3600))*1000</f>
        <v>2700</v>
      </c>
      <c r="Y22" s="18">
        <f>(R22*(900/3600))*1000</f>
        <v>3375</v>
      </c>
      <c r="Z22" s="16">
        <f>(R22*(900/3600))*1000</f>
        <v>3375</v>
      </c>
    </row>
    <row r="23" spans="1:26" ht="24.75" customHeight="1">
      <c r="A23" s="11">
        <v>9</v>
      </c>
      <c r="B23" s="11" t="s">
        <v>37</v>
      </c>
      <c r="C23" s="11" t="s">
        <v>38</v>
      </c>
      <c r="D23" s="12">
        <v>16</v>
      </c>
      <c r="E23" s="13">
        <f t="shared" si="27"/>
        <v>8</v>
      </c>
      <c r="F23" s="11">
        <f t="shared" si="28"/>
        <v>0.05</v>
      </c>
      <c r="G23" s="14" t="str">
        <f t="shared" si="29"/>
        <v>0:03:0</v>
      </c>
      <c r="H23" s="15">
        <f t="shared" si="30"/>
        <v>0.1</v>
      </c>
      <c r="I23" s="14" t="str">
        <f t="shared" si="31"/>
        <v>0:06:0</v>
      </c>
      <c r="J23" s="13">
        <f t="shared" si="32"/>
        <v>12.8</v>
      </c>
      <c r="K23" s="16">
        <f t="shared" si="33"/>
        <v>213.33333333333334</v>
      </c>
      <c r="L23" s="16">
        <f t="shared" si="34"/>
        <v>320.00000000000006</v>
      </c>
      <c r="M23" s="16">
        <f t="shared" si="35"/>
        <v>640.0000000000001</v>
      </c>
      <c r="N23" s="16">
        <f t="shared" si="36"/>
        <v>1280.0000000000002</v>
      </c>
      <c r="O23" s="16">
        <f t="shared" si="37"/>
        <v>1920</v>
      </c>
      <c r="P23" s="16">
        <f t="shared" si="38"/>
        <v>2560.0000000000005</v>
      </c>
      <c r="Q23" s="16">
        <f t="shared" si="39"/>
        <v>3200</v>
      </c>
      <c r="R23" s="13">
        <f t="shared" si="40"/>
        <v>14.4</v>
      </c>
      <c r="S23" s="16">
        <f t="shared" si="41"/>
        <v>240</v>
      </c>
      <c r="T23" s="16">
        <f t="shared" si="42"/>
        <v>360.00000000000006</v>
      </c>
      <c r="U23" s="16">
        <f t="shared" si="43"/>
        <v>720.0000000000001</v>
      </c>
      <c r="V23" s="16">
        <f t="shared" si="44"/>
        <v>1440.0000000000002</v>
      </c>
      <c r="W23" s="17">
        <f t="shared" si="45"/>
        <v>2160</v>
      </c>
      <c r="X23" s="17">
        <f t="shared" si="46"/>
        <v>2880.0000000000005</v>
      </c>
      <c r="Y23" s="18">
        <f t="shared" si="47"/>
        <v>3600</v>
      </c>
      <c r="Z23" s="16">
        <f t="shared" si="48"/>
        <v>3600</v>
      </c>
    </row>
    <row r="24" spans="1:26" ht="27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75.75" customHeight="1">
      <c r="A25" s="3"/>
      <c r="B25" s="3"/>
      <c r="C25" s="3"/>
      <c r="D25" s="4" t="s">
        <v>0</v>
      </c>
      <c r="E25" s="5">
        <v>0.5</v>
      </c>
      <c r="F25" s="5"/>
      <c r="G25" s="6" t="s">
        <v>1</v>
      </c>
      <c r="H25" s="6"/>
      <c r="I25" s="6" t="s">
        <v>2</v>
      </c>
      <c r="J25" s="5">
        <v>1</v>
      </c>
      <c r="K25" s="22" t="s">
        <v>53</v>
      </c>
      <c r="L25" s="22" t="s">
        <v>54</v>
      </c>
      <c r="M25" s="22" t="s">
        <v>55</v>
      </c>
      <c r="N25" s="22" t="s">
        <v>56</v>
      </c>
      <c r="O25" s="22" t="s">
        <v>57</v>
      </c>
      <c r="P25" s="22" t="s">
        <v>58</v>
      </c>
      <c r="Q25" s="22" t="s">
        <v>59</v>
      </c>
      <c r="R25" s="5">
        <v>1.1</v>
      </c>
      <c r="S25" s="22" t="s">
        <v>60</v>
      </c>
      <c r="T25" s="22" t="s">
        <v>61</v>
      </c>
      <c r="U25" s="22" t="s">
        <v>62</v>
      </c>
      <c r="V25" s="23" t="s">
        <v>63</v>
      </c>
      <c r="W25" s="23" t="s">
        <v>64</v>
      </c>
      <c r="X25" s="22" t="s">
        <v>65</v>
      </c>
      <c r="Y25" s="22" t="s">
        <v>9</v>
      </c>
      <c r="Z25" s="22" t="s">
        <v>66</v>
      </c>
    </row>
    <row r="26" spans="1:26" ht="24.75" customHeight="1">
      <c r="A26" s="11">
        <v>1</v>
      </c>
      <c r="B26" s="11" t="s">
        <v>21</v>
      </c>
      <c r="C26" s="11" t="s">
        <v>22</v>
      </c>
      <c r="D26" s="12">
        <v>8</v>
      </c>
      <c r="E26" s="13">
        <f aca="true" t="shared" si="49" ref="E26:E34">D26*50/100</f>
        <v>4</v>
      </c>
      <c r="F26" s="11">
        <f aca="true" t="shared" si="50" ref="F26:F34">0.4/E26</f>
        <v>0.1</v>
      </c>
      <c r="G26" s="14" t="str">
        <f aca="true" t="shared" si="51" ref="G26:G34">TEXT(F26/24,"h:mm:s")</f>
        <v>0:06:0</v>
      </c>
      <c r="H26" s="15">
        <f aca="true" t="shared" si="52" ref="H26:H34">0.8/E26</f>
        <v>0.2</v>
      </c>
      <c r="I26" s="14" t="str">
        <f aca="true" t="shared" si="53" ref="I26:I34">TEXT(H26/24,"h:mm:s")</f>
        <v>0:12:0</v>
      </c>
      <c r="J26" s="13">
        <f aca="true" t="shared" si="54" ref="J26:J34">D26</f>
        <v>8</v>
      </c>
      <c r="K26" s="16">
        <f aca="true" t="shared" si="55" ref="K26:K34">(J26*(60/3600))*1000</f>
        <v>133.33333333333334</v>
      </c>
      <c r="L26" s="16">
        <f aca="true" t="shared" si="56" ref="L26:L34">(J26*(90/3600))*1000</f>
        <v>200</v>
      </c>
      <c r="M26" s="16">
        <f aca="true" t="shared" si="57" ref="M26:M34">(J26*(180/3600))*1000</f>
        <v>400</v>
      </c>
      <c r="N26" s="16">
        <f aca="true" t="shared" si="58" ref="N26:N34">(J26*(360/3600))*1000</f>
        <v>800</v>
      </c>
      <c r="O26" s="16">
        <f aca="true" t="shared" si="59" ref="O26:O34">(J26*(540/3600))*1000</f>
        <v>1200</v>
      </c>
      <c r="P26" s="16">
        <f aca="true" t="shared" si="60" ref="P26:P34">(J26*(720/3600))*1000</f>
        <v>1600</v>
      </c>
      <c r="Q26" s="16">
        <f aca="true" t="shared" si="61" ref="Q26:Q34">(J26*(900/3600))*1000</f>
        <v>2000</v>
      </c>
      <c r="R26" s="13">
        <f aca="true" t="shared" si="62" ref="R26:R34">D26*110/100</f>
        <v>8.8</v>
      </c>
      <c r="S26" s="16">
        <f aca="true" t="shared" si="63" ref="S26:S34">(R26*(60/3600))*1000</f>
        <v>146.66666666666666</v>
      </c>
      <c r="T26" s="16">
        <f aca="true" t="shared" si="64" ref="T26:T34">(R26*(90/3600))*1000</f>
        <v>220.00000000000003</v>
      </c>
      <c r="U26" s="16">
        <f aca="true" t="shared" si="65" ref="U26:U34">(R26*(180/3600))*1000</f>
        <v>440.00000000000006</v>
      </c>
      <c r="V26" s="16">
        <f aca="true" t="shared" si="66" ref="V26:V34">(R26*(360/3600))*1000</f>
        <v>880.0000000000001</v>
      </c>
      <c r="W26" s="17">
        <f aca="true" t="shared" si="67" ref="W26:W34">(R26*(540/3600))*1000</f>
        <v>1320</v>
      </c>
      <c r="X26" s="17">
        <f aca="true" t="shared" si="68" ref="X26:X34">(R26*(720/3600))*1000</f>
        <v>1760.0000000000002</v>
      </c>
      <c r="Y26" s="18">
        <f aca="true" t="shared" si="69" ref="Y26:Y34">(R26*(900/3600))*1000</f>
        <v>2200</v>
      </c>
      <c r="Z26" s="16">
        <f aca="true" t="shared" si="70" ref="Z26:Z34">(R26*(900/3600))*1000</f>
        <v>2200</v>
      </c>
    </row>
    <row r="27" spans="1:26" ht="24.75" customHeight="1">
      <c r="A27" s="11">
        <v>2</v>
      </c>
      <c r="B27" s="11" t="s">
        <v>23</v>
      </c>
      <c r="C27" s="11" t="s">
        <v>24</v>
      </c>
      <c r="D27" s="12">
        <v>9</v>
      </c>
      <c r="E27" s="13"/>
      <c r="F27" s="11"/>
      <c r="G27" s="14"/>
      <c r="H27" s="15"/>
      <c r="I27" s="14"/>
      <c r="J27" s="13">
        <f>D27</f>
        <v>9</v>
      </c>
      <c r="K27" s="16">
        <f t="shared" si="55"/>
        <v>150</v>
      </c>
      <c r="L27" s="16">
        <f>(J27*(90/3600))*1000</f>
        <v>225</v>
      </c>
      <c r="M27" s="16">
        <f>(J27*(180/3600))*1000</f>
        <v>450</v>
      </c>
      <c r="N27" s="16">
        <f>(J27*(360/3600))*1000</f>
        <v>900</v>
      </c>
      <c r="O27" s="16">
        <f>(J27*(540/3600))*1000</f>
        <v>1349.9999999999998</v>
      </c>
      <c r="P27" s="16">
        <f>(J27*(720/3600))*1000</f>
        <v>1800</v>
      </c>
      <c r="Q27" s="16">
        <f>(J27*(900/3600))*1000</f>
        <v>2250</v>
      </c>
      <c r="R27" s="13">
        <f>D27*110/100</f>
        <v>9.9</v>
      </c>
      <c r="S27" s="16">
        <f t="shared" si="63"/>
        <v>165</v>
      </c>
      <c r="T27" s="16">
        <f>(R27*(90/3600))*1000</f>
        <v>247.50000000000003</v>
      </c>
      <c r="U27" s="16">
        <f>(R27*(180/3600))*1000</f>
        <v>495.00000000000006</v>
      </c>
      <c r="V27" s="16">
        <f>(R27*(360/3600))*1000</f>
        <v>990.0000000000001</v>
      </c>
      <c r="W27" s="17">
        <f>(R27*(540/3600))*1000</f>
        <v>1485</v>
      </c>
      <c r="X27" s="17">
        <f>(R27*(720/3600))*1000</f>
        <v>1980.0000000000002</v>
      </c>
      <c r="Y27" s="18">
        <f>(R27*(900/3600))*1000</f>
        <v>2475</v>
      </c>
      <c r="Z27" s="16">
        <f>(R27*(900/3600))*1000</f>
        <v>2475</v>
      </c>
    </row>
    <row r="28" spans="1:26" ht="24.75" customHeight="1">
      <c r="A28" s="11">
        <v>2</v>
      </c>
      <c r="B28" s="11" t="s">
        <v>25</v>
      </c>
      <c r="C28" s="11" t="s">
        <v>26</v>
      </c>
      <c r="D28" s="12">
        <v>10</v>
      </c>
      <c r="E28" s="13">
        <f t="shared" si="49"/>
        <v>5</v>
      </c>
      <c r="F28" s="11">
        <f t="shared" si="50"/>
        <v>0.08</v>
      </c>
      <c r="G28" s="14" t="str">
        <f t="shared" si="51"/>
        <v>0:04:48</v>
      </c>
      <c r="H28" s="15">
        <f t="shared" si="52"/>
        <v>0.16</v>
      </c>
      <c r="I28" s="14" t="str">
        <f t="shared" si="53"/>
        <v>0:09:36</v>
      </c>
      <c r="J28" s="13">
        <f t="shared" si="54"/>
        <v>10</v>
      </c>
      <c r="K28" s="16">
        <f t="shared" si="55"/>
        <v>166.66666666666666</v>
      </c>
      <c r="L28" s="16">
        <f t="shared" si="56"/>
        <v>250</v>
      </c>
      <c r="M28" s="16">
        <f t="shared" si="57"/>
        <v>500</v>
      </c>
      <c r="N28" s="16">
        <f t="shared" si="58"/>
        <v>1000</v>
      </c>
      <c r="O28" s="16">
        <f t="shared" si="59"/>
        <v>1500</v>
      </c>
      <c r="P28" s="16">
        <f t="shared" si="60"/>
        <v>2000</v>
      </c>
      <c r="Q28" s="16">
        <f t="shared" si="61"/>
        <v>2500</v>
      </c>
      <c r="R28" s="13">
        <f t="shared" si="62"/>
        <v>11</v>
      </c>
      <c r="S28" s="16">
        <f t="shared" si="63"/>
        <v>183.33333333333331</v>
      </c>
      <c r="T28" s="16">
        <f t="shared" si="64"/>
        <v>275</v>
      </c>
      <c r="U28" s="16">
        <f t="shared" si="65"/>
        <v>550</v>
      </c>
      <c r="V28" s="16">
        <f t="shared" si="66"/>
        <v>1100</v>
      </c>
      <c r="W28" s="17">
        <f t="shared" si="67"/>
        <v>1650</v>
      </c>
      <c r="X28" s="17">
        <f t="shared" si="68"/>
        <v>2200</v>
      </c>
      <c r="Y28" s="18">
        <f t="shared" si="69"/>
        <v>2750</v>
      </c>
      <c r="Z28" s="16">
        <f t="shared" si="70"/>
        <v>2750</v>
      </c>
    </row>
    <row r="29" spans="1:26" ht="24.75" customHeight="1">
      <c r="A29" s="11">
        <v>3</v>
      </c>
      <c r="B29" s="11" t="s">
        <v>27</v>
      </c>
      <c r="C29" s="11" t="s">
        <v>28</v>
      </c>
      <c r="D29" s="12">
        <v>11</v>
      </c>
      <c r="E29" s="13">
        <f t="shared" si="49"/>
        <v>5.5</v>
      </c>
      <c r="F29" s="11">
        <f t="shared" si="50"/>
        <v>0.07272727272727274</v>
      </c>
      <c r="G29" s="14" t="str">
        <f t="shared" si="51"/>
        <v>0:04:22</v>
      </c>
      <c r="H29" s="15">
        <f t="shared" si="52"/>
        <v>0.14545454545454548</v>
      </c>
      <c r="I29" s="14" t="str">
        <f t="shared" si="53"/>
        <v>0:08:44</v>
      </c>
      <c r="J29" s="13">
        <f t="shared" si="54"/>
        <v>11</v>
      </c>
      <c r="K29" s="16">
        <f t="shared" si="55"/>
        <v>183.33333333333331</v>
      </c>
      <c r="L29" s="16">
        <f t="shared" si="56"/>
        <v>275</v>
      </c>
      <c r="M29" s="16">
        <f t="shared" si="57"/>
        <v>550</v>
      </c>
      <c r="N29" s="16">
        <f t="shared" si="58"/>
        <v>1100</v>
      </c>
      <c r="O29" s="16">
        <f t="shared" si="59"/>
        <v>1650</v>
      </c>
      <c r="P29" s="16">
        <f t="shared" si="60"/>
        <v>2200</v>
      </c>
      <c r="Q29" s="16">
        <f t="shared" si="61"/>
        <v>2750</v>
      </c>
      <c r="R29" s="13">
        <f t="shared" si="62"/>
        <v>12.1</v>
      </c>
      <c r="S29" s="16">
        <f t="shared" si="63"/>
        <v>201.66666666666666</v>
      </c>
      <c r="T29" s="16">
        <f t="shared" si="64"/>
        <v>302.5</v>
      </c>
      <c r="U29" s="16">
        <f t="shared" si="65"/>
        <v>605</v>
      </c>
      <c r="V29" s="16">
        <f t="shared" si="66"/>
        <v>1210</v>
      </c>
      <c r="W29" s="17">
        <f t="shared" si="67"/>
        <v>1815</v>
      </c>
      <c r="X29" s="17">
        <f t="shared" si="68"/>
        <v>2420</v>
      </c>
      <c r="Y29" s="18">
        <f t="shared" si="69"/>
        <v>3025</v>
      </c>
      <c r="Z29" s="16">
        <f t="shared" si="70"/>
        <v>3025</v>
      </c>
    </row>
    <row r="30" spans="1:26" ht="24.75" customHeight="1">
      <c r="A30" s="11">
        <v>4</v>
      </c>
      <c r="B30" s="11" t="s">
        <v>29</v>
      </c>
      <c r="C30" s="11" t="s">
        <v>30</v>
      </c>
      <c r="D30" s="12">
        <v>12</v>
      </c>
      <c r="E30" s="13">
        <f t="shared" si="49"/>
        <v>6</v>
      </c>
      <c r="F30" s="11">
        <f t="shared" si="50"/>
        <v>0.06666666666666667</v>
      </c>
      <c r="G30" s="14" t="str">
        <f t="shared" si="51"/>
        <v>0:04:0</v>
      </c>
      <c r="H30" s="15">
        <f t="shared" si="52"/>
        <v>0.13333333333333333</v>
      </c>
      <c r="I30" s="14" t="str">
        <f t="shared" si="53"/>
        <v>0:08:0</v>
      </c>
      <c r="J30" s="13">
        <f t="shared" si="54"/>
        <v>12</v>
      </c>
      <c r="K30" s="16">
        <f t="shared" si="55"/>
        <v>200</v>
      </c>
      <c r="L30" s="16">
        <f t="shared" si="56"/>
        <v>300.00000000000006</v>
      </c>
      <c r="M30" s="16">
        <f t="shared" si="57"/>
        <v>600.0000000000001</v>
      </c>
      <c r="N30" s="16">
        <f t="shared" si="58"/>
        <v>1200.0000000000002</v>
      </c>
      <c r="O30" s="16">
        <f t="shared" si="59"/>
        <v>1799.9999999999998</v>
      </c>
      <c r="P30" s="16">
        <f t="shared" si="60"/>
        <v>2400.0000000000005</v>
      </c>
      <c r="Q30" s="16">
        <f t="shared" si="61"/>
        <v>3000</v>
      </c>
      <c r="R30" s="13">
        <f t="shared" si="62"/>
        <v>13.2</v>
      </c>
      <c r="S30" s="16">
        <f t="shared" si="63"/>
        <v>219.99999999999997</v>
      </c>
      <c r="T30" s="16">
        <f t="shared" si="64"/>
        <v>330</v>
      </c>
      <c r="U30" s="16">
        <f t="shared" si="65"/>
        <v>660</v>
      </c>
      <c r="V30" s="16">
        <f t="shared" si="66"/>
        <v>1320</v>
      </c>
      <c r="W30" s="17">
        <f t="shared" si="67"/>
        <v>1979.9999999999998</v>
      </c>
      <c r="X30" s="17">
        <f t="shared" si="68"/>
        <v>2640</v>
      </c>
      <c r="Y30" s="18">
        <f t="shared" si="69"/>
        <v>3300</v>
      </c>
      <c r="Z30" s="16">
        <f t="shared" si="70"/>
        <v>3300</v>
      </c>
    </row>
    <row r="31" spans="1:26" ht="24.75" customHeight="1">
      <c r="A31" s="11">
        <v>5</v>
      </c>
      <c r="B31" s="11" t="s">
        <v>31</v>
      </c>
      <c r="C31" s="11" t="s">
        <v>32</v>
      </c>
      <c r="D31" s="12">
        <v>13</v>
      </c>
      <c r="E31" s="13">
        <f t="shared" si="49"/>
        <v>6.5</v>
      </c>
      <c r="F31" s="11">
        <f t="shared" si="50"/>
        <v>0.06153846153846154</v>
      </c>
      <c r="G31" s="14" t="str">
        <f t="shared" si="51"/>
        <v>0:03:42</v>
      </c>
      <c r="H31" s="15">
        <f t="shared" si="52"/>
        <v>0.12307692307692308</v>
      </c>
      <c r="I31" s="14" t="str">
        <f t="shared" si="53"/>
        <v>0:07:23</v>
      </c>
      <c r="J31" s="13">
        <f t="shared" si="54"/>
        <v>13</v>
      </c>
      <c r="K31" s="16">
        <f t="shared" si="55"/>
        <v>216.66666666666669</v>
      </c>
      <c r="L31" s="16">
        <f t="shared" si="56"/>
        <v>325</v>
      </c>
      <c r="M31" s="16">
        <f t="shared" si="57"/>
        <v>650</v>
      </c>
      <c r="N31" s="16">
        <f t="shared" si="58"/>
        <v>1300</v>
      </c>
      <c r="O31" s="16">
        <f t="shared" si="59"/>
        <v>1950</v>
      </c>
      <c r="P31" s="16">
        <f t="shared" si="60"/>
        <v>2600</v>
      </c>
      <c r="Q31" s="16">
        <f t="shared" si="61"/>
        <v>3250</v>
      </c>
      <c r="R31" s="13">
        <f t="shared" si="62"/>
        <v>14.3</v>
      </c>
      <c r="S31" s="16">
        <f t="shared" si="63"/>
        <v>238.33333333333334</v>
      </c>
      <c r="T31" s="16">
        <f t="shared" si="64"/>
        <v>357.50000000000006</v>
      </c>
      <c r="U31" s="16">
        <f t="shared" si="65"/>
        <v>715.0000000000001</v>
      </c>
      <c r="V31" s="16">
        <f t="shared" si="66"/>
        <v>1430.0000000000002</v>
      </c>
      <c r="W31" s="17">
        <f t="shared" si="67"/>
        <v>2145</v>
      </c>
      <c r="X31" s="17">
        <f t="shared" si="68"/>
        <v>2860.0000000000005</v>
      </c>
      <c r="Y31" s="18">
        <f t="shared" si="69"/>
        <v>3575</v>
      </c>
      <c r="Z31" s="16">
        <f t="shared" si="70"/>
        <v>3575</v>
      </c>
    </row>
    <row r="32" spans="1:26" ht="24.75" customHeight="1">
      <c r="A32" s="11">
        <v>6</v>
      </c>
      <c r="B32" s="11" t="s">
        <v>33</v>
      </c>
      <c r="C32" s="11" t="s">
        <v>34</v>
      </c>
      <c r="D32" s="12">
        <v>14</v>
      </c>
      <c r="E32" s="13"/>
      <c r="F32" s="11"/>
      <c r="G32" s="14"/>
      <c r="H32" s="15"/>
      <c r="I32" s="14"/>
      <c r="J32" s="13">
        <f>D32</f>
        <v>14</v>
      </c>
      <c r="K32" s="16">
        <f t="shared" si="55"/>
        <v>233.33333333333334</v>
      </c>
      <c r="L32" s="16">
        <f>(J32*(90/3600))*1000</f>
        <v>350.00000000000006</v>
      </c>
      <c r="M32" s="16">
        <f>(J32*(180/3600))*1000</f>
        <v>700.0000000000001</v>
      </c>
      <c r="N32" s="16">
        <f>(J32*(360/3600))*1000</f>
        <v>1400.0000000000002</v>
      </c>
      <c r="O32" s="16">
        <f>(J32*(540/3600))*1000</f>
        <v>2100</v>
      </c>
      <c r="P32" s="16">
        <f>(J32*(720/3600))*1000</f>
        <v>2800.0000000000005</v>
      </c>
      <c r="Q32" s="16">
        <f>(J32*(900/3600))*1000</f>
        <v>3500</v>
      </c>
      <c r="R32" s="13">
        <f>D32*110/100</f>
        <v>15.4</v>
      </c>
      <c r="S32" s="16">
        <f t="shared" si="63"/>
        <v>256.66666666666663</v>
      </c>
      <c r="T32" s="16">
        <f>(R32*(90/3600))*1000</f>
        <v>385</v>
      </c>
      <c r="U32" s="16">
        <f>(R32*(180/3600))*1000</f>
        <v>770</v>
      </c>
      <c r="V32" s="16">
        <f>(R32*(360/3600))*1000</f>
        <v>1540</v>
      </c>
      <c r="W32" s="17">
        <f>(R32*(540/3600))*1000</f>
        <v>2310</v>
      </c>
      <c r="X32" s="17">
        <f>(R32*(720/3600))*1000</f>
        <v>3080</v>
      </c>
      <c r="Y32" s="18">
        <f>(R32*(900/3600))*1000</f>
        <v>3850</v>
      </c>
      <c r="Z32" s="16">
        <f>(R32*(900/3600))*1000</f>
        <v>3850</v>
      </c>
    </row>
    <row r="33" spans="1:26" ht="24.75" customHeight="1">
      <c r="A33" s="11">
        <v>7</v>
      </c>
      <c r="B33" s="11" t="s">
        <v>35</v>
      </c>
      <c r="C33" s="11" t="s">
        <v>36</v>
      </c>
      <c r="D33" s="12">
        <v>15</v>
      </c>
      <c r="E33" s="13"/>
      <c r="F33" s="11"/>
      <c r="G33" s="14"/>
      <c r="H33" s="15"/>
      <c r="I33" s="14"/>
      <c r="J33" s="13">
        <f>D33</f>
        <v>15</v>
      </c>
      <c r="K33" s="16">
        <f t="shared" si="55"/>
        <v>250</v>
      </c>
      <c r="L33" s="16">
        <f>(J33*(90/3600))*1000</f>
        <v>375</v>
      </c>
      <c r="M33" s="16">
        <f>(J33*(180/3600))*1000</f>
        <v>750</v>
      </c>
      <c r="N33" s="16">
        <f>(J33*(360/3600))*1000</f>
        <v>1500</v>
      </c>
      <c r="O33" s="16">
        <f>(J33*(540/3600))*1000</f>
        <v>2250</v>
      </c>
      <c r="P33" s="16">
        <f>(J33*(720/3600))*1000</f>
        <v>3000</v>
      </c>
      <c r="Q33" s="16">
        <f>(J33*(900/3600))*1000</f>
        <v>3750</v>
      </c>
      <c r="R33" s="13">
        <f>D33*110/100</f>
        <v>16.5</v>
      </c>
      <c r="S33" s="16">
        <f t="shared" si="63"/>
        <v>275</v>
      </c>
      <c r="T33" s="16">
        <f>(R33*(90/3600))*1000</f>
        <v>412.50000000000006</v>
      </c>
      <c r="U33" s="16">
        <f>(R33*(180/3600))*1000</f>
        <v>825.0000000000001</v>
      </c>
      <c r="V33" s="16">
        <f>(R33*(360/3600))*1000</f>
        <v>1650.0000000000002</v>
      </c>
      <c r="W33" s="17">
        <f>(R33*(540/3600))*1000</f>
        <v>2475</v>
      </c>
      <c r="X33" s="17">
        <f>(R33*(720/3600))*1000</f>
        <v>3300.0000000000005</v>
      </c>
      <c r="Y33" s="18">
        <f>(R33*(900/3600))*1000</f>
        <v>4125</v>
      </c>
      <c r="Z33" s="16">
        <f>(R33*(900/3600))*1000</f>
        <v>4125</v>
      </c>
    </row>
    <row r="34" spans="1:26" ht="23.25" customHeight="1">
      <c r="A34" s="11">
        <v>8</v>
      </c>
      <c r="B34" s="11" t="s">
        <v>37</v>
      </c>
      <c r="C34" s="11" t="s">
        <v>38</v>
      </c>
      <c r="D34" s="12">
        <v>16</v>
      </c>
      <c r="E34" s="13">
        <f t="shared" si="49"/>
        <v>8</v>
      </c>
      <c r="F34" s="11">
        <f t="shared" si="50"/>
        <v>0.05</v>
      </c>
      <c r="G34" s="14" t="str">
        <f t="shared" si="51"/>
        <v>0:03:0</v>
      </c>
      <c r="H34" s="15">
        <f t="shared" si="52"/>
        <v>0.1</v>
      </c>
      <c r="I34" s="14" t="str">
        <f t="shared" si="53"/>
        <v>0:06:0</v>
      </c>
      <c r="J34" s="13">
        <f t="shared" si="54"/>
        <v>16</v>
      </c>
      <c r="K34" s="16">
        <f t="shared" si="55"/>
        <v>266.6666666666667</v>
      </c>
      <c r="L34" s="16">
        <f t="shared" si="56"/>
        <v>400</v>
      </c>
      <c r="M34" s="16">
        <f t="shared" si="57"/>
        <v>800</v>
      </c>
      <c r="N34" s="16">
        <f t="shared" si="58"/>
        <v>1600</v>
      </c>
      <c r="O34" s="16">
        <f t="shared" si="59"/>
        <v>2400</v>
      </c>
      <c r="P34" s="16">
        <f t="shared" si="60"/>
        <v>3200</v>
      </c>
      <c r="Q34" s="16">
        <f t="shared" si="61"/>
        <v>4000</v>
      </c>
      <c r="R34" s="13">
        <f t="shared" si="62"/>
        <v>17.6</v>
      </c>
      <c r="S34" s="16">
        <f t="shared" si="63"/>
        <v>293.3333333333333</v>
      </c>
      <c r="T34" s="16">
        <f t="shared" si="64"/>
        <v>440.00000000000006</v>
      </c>
      <c r="U34" s="16">
        <f t="shared" si="65"/>
        <v>880.0000000000001</v>
      </c>
      <c r="V34" s="16">
        <f t="shared" si="66"/>
        <v>1760.0000000000002</v>
      </c>
      <c r="W34" s="17">
        <f t="shared" si="67"/>
        <v>2640</v>
      </c>
      <c r="X34" s="17">
        <f t="shared" si="68"/>
        <v>3520.0000000000005</v>
      </c>
      <c r="Y34" s="18">
        <f t="shared" si="69"/>
        <v>4400</v>
      </c>
      <c r="Z34" s="16">
        <f t="shared" si="70"/>
        <v>4400</v>
      </c>
    </row>
    <row r="35" ht="24.75" customHeight="1"/>
    <row r="36" spans="1:19" ht="70.5" customHeight="1">
      <c r="A36" s="3"/>
      <c r="B36" s="3"/>
      <c r="C36" s="3"/>
      <c r="D36" s="4" t="s">
        <v>0</v>
      </c>
      <c r="E36" s="5">
        <v>0.5</v>
      </c>
      <c r="F36" s="5"/>
      <c r="G36" s="6" t="s">
        <v>1</v>
      </c>
      <c r="H36" s="6"/>
      <c r="I36" s="6" t="s">
        <v>2</v>
      </c>
      <c r="J36" s="5">
        <v>1.2</v>
      </c>
      <c r="K36" s="22" t="s">
        <v>67</v>
      </c>
      <c r="L36" s="22" t="s">
        <v>68</v>
      </c>
      <c r="M36" s="22" t="s">
        <v>69</v>
      </c>
      <c r="N36" s="22" t="s">
        <v>70</v>
      </c>
      <c r="O36" s="22" t="s">
        <v>71</v>
      </c>
      <c r="P36" s="22" t="s">
        <v>72</v>
      </c>
      <c r="Q36" s="22" t="s">
        <v>73</v>
      </c>
      <c r="S36" s="24" t="s">
        <v>74</v>
      </c>
    </row>
    <row r="37" spans="1:19" ht="24.75" customHeight="1">
      <c r="A37" s="11">
        <v>1</v>
      </c>
      <c r="B37" s="11" t="s">
        <v>21</v>
      </c>
      <c r="C37" s="11" t="s">
        <v>22</v>
      </c>
      <c r="D37" s="12">
        <v>8</v>
      </c>
      <c r="E37" s="13">
        <f aca="true" t="shared" si="71" ref="E37:E45">D37*50/100</f>
        <v>4</v>
      </c>
      <c r="F37" s="11">
        <f aca="true" t="shared" si="72" ref="F37:F45">0.4/E37</f>
        <v>0.1</v>
      </c>
      <c r="G37" s="14" t="str">
        <f aca="true" t="shared" si="73" ref="G37:G45">TEXT(F37/24,"h:mm:s")</f>
        <v>0:06:0</v>
      </c>
      <c r="H37" s="15">
        <f aca="true" t="shared" si="74" ref="H37:H45">0.8/E37</f>
        <v>0.2</v>
      </c>
      <c r="I37" s="14" t="str">
        <f aca="true" t="shared" si="75" ref="I37:I45">TEXT(H37/24,"h:mm:s")</f>
        <v>0:12:0</v>
      </c>
      <c r="J37" s="13">
        <f aca="true" t="shared" si="76" ref="J37:J45">D37*120/100</f>
        <v>9.6</v>
      </c>
      <c r="K37" s="16">
        <f aca="true" t="shared" si="77" ref="K37:K45">(J37*(60/3600))*1000</f>
        <v>160</v>
      </c>
      <c r="L37" s="16">
        <f aca="true" t="shared" si="78" ref="L37:L45">(J37*(90/3600))*1000</f>
        <v>240</v>
      </c>
      <c r="M37" s="16">
        <f aca="true" t="shared" si="79" ref="M37:M45">(J37*(180/3600))*1000</f>
        <v>480</v>
      </c>
      <c r="N37" s="16">
        <f aca="true" t="shared" si="80" ref="N37:N45">(J37*(360/3600))*1000</f>
        <v>960</v>
      </c>
      <c r="O37" s="16">
        <f aca="true" t="shared" si="81" ref="O37:O45">(J37*(540/3600))*1000</f>
        <v>1440</v>
      </c>
      <c r="P37" s="16">
        <f aca="true" t="shared" si="82" ref="P37:P45">(J37*(720/3600))*1000</f>
        <v>1920</v>
      </c>
      <c r="Q37" s="16">
        <f aca="true" t="shared" si="83" ref="Q37:Q45">(J37*(900/3600))*1000</f>
        <v>2400</v>
      </c>
      <c r="S37" s="12" t="s">
        <v>75</v>
      </c>
    </row>
    <row r="38" spans="1:19" ht="24.75" customHeight="1">
      <c r="A38" s="11">
        <v>2</v>
      </c>
      <c r="B38" s="11" t="s">
        <v>23</v>
      </c>
      <c r="C38" s="11" t="s">
        <v>24</v>
      </c>
      <c r="D38" s="12">
        <v>9</v>
      </c>
      <c r="E38" s="13"/>
      <c r="F38" s="11"/>
      <c r="G38" s="14"/>
      <c r="H38" s="15"/>
      <c r="I38" s="14"/>
      <c r="J38" s="13">
        <f>D38*120/100</f>
        <v>10.8</v>
      </c>
      <c r="K38" s="16">
        <f t="shared" si="77"/>
        <v>180.00000000000003</v>
      </c>
      <c r="L38" s="16">
        <f>(J38*(90/3600))*1000</f>
        <v>270</v>
      </c>
      <c r="M38" s="16">
        <f>(J38*(180/3600))*1000</f>
        <v>540</v>
      </c>
      <c r="N38" s="16">
        <f>(J38*(360/3600))*1000</f>
        <v>1080</v>
      </c>
      <c r="O38" s="16">
        <f>(J38*(540/3600))*1000</f>
        <v>1620</v>
      </c>
      <c r="P38" s="16">
        <f>(J38*(720/3600))*1000</f>
        <v>2160</v>
      </c>
      <c r="Q38" s="16">
        <f>(J38*(900/3600))*1000</f>
        <v>2700</v>
      </c>
      <c r="S38" s="12" t="s">
        <v>76</v>
      </c>
    </row>
    <row r="39" spans="1:19" ht="24.75" customHeight="1">
      <c r="A39" s="11">
        <v>3</v>
      </c>
      <c r="B39" s="11" t="s">
        <v>25</v>
      </c>
      <c r="C39" s="11" t="s">
        <v>26</v>
      </c>
      <c r="D39" s="12">
        <v>10</v>
      </c>
      <c r="E39" s="13">
        <f t="shared" si="71"/>
        <v>5</v>
      </c>
      <c r="F39" s="11">
        <f t="shared" si="72"/>
        <v>0.08</v>
      </c>
      <c r="G39" s="14" t="str">
        <f t="shared" si="73"/>
        <v>0:04:48</v>
      </c>
      <c r="H39" s="15">
        <f t="shared" si="74"/>
        <v>0.16</v>
      </c>
      <c r="I39" s="14" t="str">
        <f t="shared" si="75"/>
        <v>0:09:36</v>
      </c>
      <c r="J39" s="13">
        <f t="shared" si="76"/>
        <v>12</v>
      </c>
      <c r="K39" s="16">
        <f t="shared" si="77"/>
        <v>200</v>
      </c>
      <c r="L39" s="16">
        <f t="shared" si="78"/>
        <v>300.00000000000006</v>
      </c>
      <c r="M39" s="16">
        <f t="shared" si="79"/>
        <v>600.0000000000001</v>
      </c>
      <c r="N39" s="16">
        <f t="shared" si="80"/>
        <v>1200.0000000000002</v>
      </c>
      <c r="O39" s="16">
        <f t="shared" si="81"/>
        <v>1799.9999999999998</v>
      </c>
      <c r="P39" s="16">
        <f t="shared" si="82"/>
        <v>2400.0000000000005</v>
      </c>
      <c r="Q39" s="16">
        <f t="shared" si="83"/>
        <v>3000</v>
      </c>
      <c r="S39" s="12" t="s">
        <v>77</v>
      </c>
    </row>
    <row r="40" spans="1:19" ht="24.75" customHeight="1">
      <c r="A40" s="11">
        <v>4</v>
      </c>
      <c r="B40" s="11" t="s">
        <v>27</v>
      </c>
      <c r="C40" s="11" t="s">
        <v>28</v>
      </c>
      <c r="D40" s="12">
        <v>11</v>
      </c>
      <c r="E40" s="13">
        <f t="shared" si="71"/>
        <v>5.5</v>
      </c>
      <c r="F40" s="11">
        <f t="shared" si="72"/>
        <v>0.07272727272727274</v>
      </c>
      <c r="G40" s="14" t="str">
        <f t="shared" si="73"/>
        <v>0:04:22</v>
      </c>
      <c r="H40" s="15">
        <f t="shared" si="74"/>
        <v>0.14545454545454548</v>
      </c>
      <c r="I40" s="14" t="str">
        <f t="shared" si="75"/>
        <v>0:08:44</v>
      </c>
      <c r="J40" s="13">
        <f t="shared" si="76"/>
        <v>13.2</v>
      </c>
      <c r="K40" s="16">
        <f t="shared" si="77"/>
        <v>219.99999999999997</v>
      </c>
      <c r="L40" s="16">
        <f t="shared" si="78"/>
        <v>330</v>
      </c>
      <c r="M40" s="16">
        <f t="shared" si="79"/>
        <v>660</v>
      </c>
      <c r="N40" s="16">
        <f t="shared" si="80"/>
        <v>1320</v>
      </c>
      <c r="O40" s="16">
        <f t="shared" si="81"/>
        <v>1979.9999999999998</v>
      </c>
      <c r="P40" s="16">
        <f t="shared" si="82"/>
        <v>2640</v>
      </c>
      <c r="Q40" s="16">
        <f t="shared" si="83"/>
        <v>3300</v>
      </c>
      <c r="S40" s="12" t="s">
        <v>78</v>
      </c>
    </row>
    <row r="41" spans="1:19" ht="24.75" customHeight="1">
      <c r="A41" s="11">
        <v>5</v>
      </c>
      <c r="B41" s="11" t="s">
        <v>29</v>
      </c>
      <c r="C41" s="11" t="s">
        <v>30</v>
      </c>
      <c r="D41" s="12">
        <v>12</v>
      </c>
      <c r="E41" s="13">
        <f t="shared" si="71"/>
        <v>6</v>
      </c>
      <c r="F41" s="11">
        <f t="shared" si="72"/>
        <v>0.06666666666666667</v>
      </c>
      <c r="G41" s="14" t="str">
        <f t="shared" si="73"/>
        <v>0:04:0</v>
      </c>
      <c r="H41" s="15">
        <f t="shared" si="74"/>
        <v>0.13333333333333333</v>
      </c>
      <c r="I41" s="14" t="str">
        <f t="shared" si="75"/>
        <v>0:08:0</v>
      </c>
      <c r="J41" s="13">
        <f t="shared" si="76"/>
        <v>14.4</v>
      </c>
      <c r="K41" s="16">
        <f t="shared" si="77"/>
        <v>240</v>
      </c>
      <c r="L41" s="16">
        <f t="shared" si="78"/>
        <v>360.00000000000006</v>
      </c>
      <c r="M41" s="16">
        <f t="shared" si="79"/>
        <v>720.0000000000001</v>
      </c>
      <c r="N41" s="16">
        <f t="shared" si="80"/>
        <v>1440.0000000000002</v>
      </c>
      <c r="O41" s="16">
        <f t="shared" si="81"/>
        <v>2160</v>
      </c>
      <c r="P41" s="16">
        <f t="shared" si="82"/>
        <v>2880.0000000000005</v>
      </c>
      <c r="Q41" s="16">
        <f t="shared" si="83"/>
        <v>3600</v>
      </c>
      <c r="S41" s="12" t="s">
        <v>79</v>
      </c>
    </row>
    <row r="42" spans="1:19" ht="24.75" customHeight="1">
      <c r="A42" s="11">
        <v>6</v>
      </c>
      <c r="B42" s="11" t="s">
        <v>31</v>
      </c>
      <c r="C42" s="11" t="s">
        <v>32</v>
      </c>
      <c r="D42" s="12">
        <v>13</v>
      </c>
      <c r="E42" s="13">
        <f t="shared" si="71"/>
        <v>6.5</v>
      </c>
      <c r="F42" s="11">
        <f t="shared" si="72"/>
        <v>0.06153846153846154</v>
      </c>
      <c r="G42" s="14" t="str">
        <f t="shared" si="73"/>
        <v>0:03:42</v>
      </c>
      <c r="H42" s="15">
        <f t="shared" si="74"/>
        <v>0.12307692307692308</v>
      </c>
      <c r="I42" s="14" t="str">
        <f t="shared" si="75"/>
        <v>0:07:23</v>
      </c>
      <c r="J42" s="13">
        <f t="shared" si="76"/>
        <v>15.6</v>
      </c>
      <c r="K42" s="16">
        <f t="shared" si="77"/>
        <v>260</v>
      </c>
      <c r="L42" s="16">
        <f t="shared" si="78"/>
        <v>390</v>
      </c>
      <c r="M42" s="16">
        <f t="shared" si="79"/>
        <v>780</v>
      </c>
      <c r="N42" s="16">
        <f t="shared" si="80"/>
        <v>1560</v>
      </c>
      <c r="O42" s="16">
        <f t="shared" si="81"/>
        <v>2340</v>
      </c>
      <c r="P42" s="16">
        <f t="shared" si="82"/>
        <v>3120</v>
      </c>
      <c r="Q42" s="16">
        <f t="shared" si="83"/>
        <v>3900</v>
      </c>
      <c r="S42" s="12" t="s">
        <v>80</v>
      </c>
    </row>
    <row r="43" spans="1:19" ht="24.75" customHeight="1">
      <c r="A43" s="11">
        <v>7</v>
      </c>
      <c r="B43" s="11" t="s">
        <v>33</v>
      </c>
      <c r="C43" s="11" t="s">
        <v>34</v>
      </c>
      <c r="D43" s="12">
        <v>14</v>
      </c>
      <c r="E43" s="13"/>
      <c r="F43" s="11"/>
      <c r="G43" s="14"/>
      <c r="H43" s="15"/>
      <c r="I43" s="14"/>
      <c r="J43" s="13">
        <f>D43*120/100</f>
        <v>16.8</v>
      </c>
      <c r="K43" s="16">
        <f t="shared" si="77"/>
        <v>280</v>
      </c>
      <c r="L43" s="16">
        <f>(J43*(90/3600))*1000</f>
        <v>420.00000000000006</v>
      </c>
      <c r="M43" s="16">
        <f>(J43*(180/3600))*1000</f>
        <v>840.0000000000001</v>
      </c>
      <c r="N43" s="16">
        <f>(J43*(360/3600))*1000</f>
        <v>1680.0000000000002</v>
      </c>
      <c r="O43" s="16">
        <f>(J43*(540/3600))*1000</f>
        <v>2520</v>
      </c>
      <c r="P43" s="16">
        <f>(J43*(720/3600))*1000</f>
        <v>3360.0000000000005</v>
      </c>
      <c r="Q43" s="16">
        <f>(J43*(900/3600))*1000</f>
        <v>4200</v>
      </c>
      <c r="S43" s="12" t="s">
        <v>81</v>
      </c>
    </row>
    <row r="44" spans="1:19" ht="24.75" customHeight="1">
      <c r="A44" s="11">
        <v>8</v>
      </c>
      <c r="B44" s="11" t="s">
        <v>35</v>
      </c>
      <c r="C44" s="11" t="s">
        <v>36</v>
      </c>
      <c r="D44" s="12">
        <v>15</v>
      </c>
      <c r="E44" s="13"/>
      <c r="F44" s="11"/>
      <c r="G44" s="14"/>
      <c r="H44" s="15"/>
      <c r="I44" s="14"/>
      <c r="J44" s="13">
        <f>D44*120/100</f>
        <v>18</v>
      </c>
      <c r="K44" s="16">
        <f t="shared" si="77"/>
        <v>300</v>
      </c>
      <c r="L44" s="16">
        <f>(J44*(90/3600))*1000</f>
        <v>450</v>
      </c>
      <c r="M44" s="16">
        <f>(J44*(180/3600))*1000</f>
        <v>900</v>
      </c>
      <c r="N44" s="16">
        <f>(J44*(360/3600))*1000</f>
        <v>1800</v>
      </c>
      <c r="O44" s="16">
        <f>(J44*(540/3600))*1000</f>
        <v>2699.9999999999995</v>
      </c>
      <c r="P44" s="16">
        <f>(J44*(720/3600))*1000</f>
        <v>3600</v>
      </c>
      <c r="Q44" s="16">
        <f>(J44*(900/3600))*1000</f>
        <v>4500</v>
      </c>
      <c r="S44" s="12" t="s">
        <v>82</v>
      </c>
    </row>
    <row r="45" spans="1:19" ht="24.75" customHeight="1">
      <c r="A45" s="11">
        <v>9</v>
      </c>
      <c r="B45" s="11" t="s">
        <v>37</v>
      </c>
      <c r="C45" s="11" t="s">
        <v>38</v>
      </c>
      <c r="D45" s="12">
        <v>16</v>
      </c>
      <c r="E45" s="13">
        <f t="shared" si="71"/>
        <v>8</v>
      </c>
      <c r="F45" s="11">
        <f t="shared" si="72"/>
        <v>0.05</v>
      </c>
      <c r="G45" s="14" t="str">
        <f t="shared" si="73"/>
        <v>0:03:0</v>
      </c>
      <c r="H45" s="15">
        <f t="shared" si="74"/>
        <v>0.1</v>
      </c>
      <c r="I45" s="14" t="str">
        <f t="shared" si="75"/>
        <v>0:06:0</v>
      </c>
      <c r="J45" s="13">
        <f t="shared" si="76"/>
        <v>19.2</v>
      </c>
      <c r="K45" s="16">
        <f t="shared" si="77"/>
        <v>320</v>
      </c>
      <c r="L45" s="16">
        <f t="shared" si="78"/>
        <v>480</v>
      </c>
      <c r="M45" s="16">
        <f t="shared" si="79"/>
        <v>960</v>
      </c>
      <c r="N45" s="16">
        <f t="shared" si="80"/>
        <v>1920</v>
      </c>
      <c r="O45" s="16">
        <f t="shared" si="81"/>
        <v>2880</v>
      </c>
      <c r="P45" s="16">
        <f t="shared" si="82"/>
        <v>3840</v>
      </c>
      <c r="Q45" s="16">
        <f t="shared" si="83"/>
        <v>4800</v>
      </c>
      <c r="S45" s="12" t="s">
        <v>83</v>
      </c>
    </row>
    <row r="46" spans="1:19" ht="24.75" customHeight="1">
      <c r="A46" s="25"/>
      <c r="B46" s="25"/>
      <c r="C46" s="25"/>
      <c r="D46" s="27"/>
      <c r="E46" s="28"/>
      <c r="F46" s="29"/>
      <c r="G46" s="29"/>
      <c r="H46" s="30"/>
      <c r="I46" s="29"/>
      <c r="J46" s="28"/>
      <c r="K46" s="31"/>
      <c r="L46" s="31"/>
      <c r="M46" s="31"/>
      <c r="N46" s="31"/>
      <c r="O46" s="31"/>
      <c r="P46" s="31"/>
      <c r="Q46" s="31"/>
      <c r="R46" s="32"/>
      <c r="S46" s="26"/>
    </row>
    <row r="47" spans="1:26" ht="12.75">
      <c r="A47" s="34" t="s">
        <v>85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</sheetData>
  <sheetProtection/>
  <mergeCells count="3">
    <mergeCell ref="A1:Z1"/>
    <mergeCell ref="A47:Z47"/>
    <mergeCell ref="A24:Z24"/>
  </mergeCells>
  <printOptions/>
  <pageMargins left="0.25" right="0.25" top="0.75" bottom="0.75" header="0.3" footer="0.3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</dc:creator>
  <cp:keywords/>
  <dc:description/>
  <cp:lastModifiedBy>EPS</cp:lastModifiedBy>
  <cp:lastPrinted>2011-04-06T09:31:32Z</cp:lastPrinted>
  <dcterms:created xsi:type="dcterms:W3CDTF">2011-03-04T16:58:30Z</dcterms:created>
  <dcterms:modified xsi:type="dcterms:W3CDTF">2011-04-07T04:12:45Z</dcterms:modified>
  <cp:category/>
  <cp:version/>
  <cp:contentType/>
  <cp:contentStatus/>
</cp:coreProperties>
</file>